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64965A2-414B-4846-9D87-1E0D1A0BA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額保費計算" sheetId="1" r:id="rId1"/>
    <sheet name="勞工保險費分擔金額表" sheetId="2" r:id="rId2"/>
    <sheet name="全民健康保險費負擔金額表" sheetId="3" r:id="rId3"/>
    <sheet name="勞工退休金月提繳分級表" sheetId="4" r:id="rId4"/>
  </sheets>
  <definedNames>
    <definedName name="一般外籍人士">保額保費計算!$E$3</definedName>
    <definedName name="一般教職員自付額">保額保費計算!$C$17</definedName>
    <definedName name="一般教職員校付額">保額保費計算!$D$17</definedName>
    <definedName name="月提繳工資">保額保費計算!$D$26</definedName>
    <definedName name="身份別">保額保費計算!$D$3</definedName>
    <definedName name="非一般教職員自付額">保額保費計算!$C$18</definedName>
    <definedName name="非一般教職員校付額">保額保費計算!$D$18</definedName>
    <definedName name="是否超過65歲">保額保費計算!$B$3</definedName>
    <definedName name="健保自付額">保額保費計算!$E$22</definedName>
    <definedName name="健保保額">保額保費計算!$F$20</definedName>
    <definedName name="健保校付額">保額保費計算!$F$22</definedName>
    <definedName name="勞工退休金提撥金額">保額保費計算!$D$28</definedName>
    <definedName name="勞保自付額">保額保費計算!$A$22</definedName>
    <definedName name="勞保保額">保額保費計算!$B$20</definedName>
    <definedName name="勞保校付額">保額保費計算!$B$22</definedName>
    <definedName name="與本國人結婚之外籍人士">保額保費計算!#REF!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I7jbkxejK7nce0dE0qLFGV1sfkWXOcQPYbUI5ycdRs="/>
    </ext>
  </extLst>
</workbook>
</file>

<file path=xl/calcChain.xml><?xml version="1.0" encoding="utf-8"?>
<calcChain xmlns="http://schemas.openxmlformats.org/spreadsheetml/2006/main">
  <c r="I64" i="3" l="1"/>
  <c r="H64" i="3"/>
  <c r="F64" i="3"/>
  <c r="D64" i="3"/>
  <c r="E64" i="3" s="1"/>
  <c r="A64" i="3"/>
  <c r="I63" i="3"/>
  <c r="H63" i="3"/>
  <c r="E63" i="3"/>
  <c r="D63" i="3"/>
  <c r="G63" i="3" s="1"/>
  <c r="A63" i="3"/>
  <c r="I62" i="3"/>
  <c r="H62" i="3"/>
  <c r="D62" i="3"/>
  <c r="G62" i="3" s="1"/>
  <c r="A62" i="3"/>
  <c r="I61" i="3"/>
  <c r="H61" i="3"/>
  <c r="G61" i="3"/>
  <c r="D61" i="3"/>
  <c r="F61" i="3" s="1"/>
  <c r="A61" i="3"/>
  <c r="I60" i="3"/>
  <c r="H60" i="3"/>
  <c r="G60" i="3"/>
  <c r="F60" i="3"/>
  <c r="D60" i="3"/>
  <c r="E60" i="3" s="1"/>
  <c r="A60" i="3"/>
  <c r="I59" i="3"/>
  <c r="H59" i="3"/>
  <c r="F59" i="3"/>
  <c r="E59" i="3"/>
  <c r="D59" i="3"/>
  <c r="G59" i="3" s="1"/>
  <c r="A59" i="3"/>
  <c r="I58" i="3"/>
  <c r="H58" i="3"/>
  <c r="D58" i="3"/>
  <c r="G58" i="3" s="1"/>
  <c r="A58" i="3"/>
  <c r="I57" i="3"/>
  <c r="H57" i="3"/>
  <c r="G57" i="3"/>
  <c r="D57" i="3"/>
  <c r="F57" i="3" s="1"/>
  <c r="A57" i="3"/>
  <c r="I56" i="3"/>
  <c r="H56" i="3"/>
  <c r="G56" i="3"/>
  <c r="F56" i="3"/>
  <c r="D56" i="3"/>
  <c r="E56" i="3" s="1"/>
  <c r="A56" i="3"/>
  <c r="I55" i="3"/>
  <c r="H55" i="3"/>
  <c r="F55" i="3"/>
  <c r="E55" i="3"/>
  <c r="D55" i="3"/>
  <c r="G55" i="3" s="1"/>
  <c r="A55" i="3"/>
  <c r="I54" i="3"/>
  <c r="H54" i="3"/>
  <c r="D54" i="3"/>
  <c r="G54" i="3" s="1"/>
  <c r="A54" i="3"/>
  <c r="I53" i="3"/>
  <c r="H53" i="3"/>
  <c r="G53" i="3"/>
  <c r="D53" i="3"/>
  <c r="F53" i="3" s="1"/>
  <c r="A53" i="3"/>
  <c r="I52" i="3"/>
  <c r="H52" i="3"/>
  <c r="G52" i="3"/>
  <c r="F52" i="3"/>
  <c r="D52" i="3"/>
  <c r="E52" i="3" s="1"/>
  <c r="A52" i="3"/>
  <c r="I51" i="3"/>
  <c r="H51" i="3"/>
  <c r="F51" i="3"/>
  <c r="E51" i="3"/>
  <c r="D51" i="3"/>
  <c r="G51" i="3" s="1"/>
  <c r="A51" i="3"/>
  <c r="I50" i="3"/>
  <c r="H50" i="3"/>
  <c r="D50" i="3"/>
  <c r="G50" i="3" s="1"/>
  <c r="A50" i="3"/>
  <c r="I49" i="3"/>
  <c r="H49" i="3"/>
  <c r="G49" i="3"/>
  <c r="D49" i="3"/>
  <c r="F49" i="3" s="1"/>
  <c r="A49" i="3"/>
  <c r="I48" i="3"/>
  <c r="H48" i="3"/>
  <c r="G48" i="3"/>
  <c r="F48" i="3"/>
  <c r="D48" i="3"/>
  <c r="E48" i="3" s="1"/>
  <c r="A48" i="3"/>
  <c r="I47" i="3"/>
  <c r="H47" i="3"/>
  <c r="E47" i="3"/>
  <c r="D47" i="3"/>
  <c r="G47" i="3" s="1"/>
  <c r="A47" i="3"/>
  <c r="I46" i="3"/>
  <c r="H46" i="3"/>
  <c r="D46" i="3"/>
  <c r="G46" i="3" s="1"/>
  <c r="A46" i="3"/>
  <c r="I45" i="3"/>
  <c r="H45" i="3"/>
  <c r="G45" i="3"/>
  <c r="D45" i="3"/>
  <c r="F45" i="3" s="1"/>
  <c r="A45" i="3"/>
  <c r="I44" i="3"/>
  <c r="H44" i="3"/>
  <c r="G44" i="3"/>
  <c r="F44" i="3"/>
  <c r="D44" i="3"/>
  <c r="E44" i="3" s="1"/>
  <c r="A44" i="3"/>
  <c r="I43" i="3"/>
  <c r="H43" i="3"/>
  <c r="E43" i="3"/>
  <c r="D43" i="3"/>
  <c r="G43" i="3" s="1"/>
  <c r="A43" i="3"/>
  <c r="I42" i="3"/>
  <c r="H42" i="3"/>
  <c r="D42" i="3"/>
  <c r="G42" i="3" s="1"/>
  <c r="A42" i="3"/>
  <c r="I41" i="3"/>
  <c r="H41" i="3"/>
  <c r="G41" i="3"/>
  <c r="D41" i="3"/>
  <c r="F41" i="3" s="1"/>
  <c r="A41" i="3"/>
  <c r="I40" i="3"/>
  <c r="H40" i="3"/>
  <c r="F40" i="3"/>
  <c r="D40" i="3"/>
  <c r="E40" i="3" s="1"/>
  <c r="A40" i="3"/>
  <c r="I39" i="3"/>
  <c r="H39" i="3"/>
  <c r="E39" i="3"/>
  <c r="D39" i="3"/>
  <c r="G39" i="3" s="1"/>
  <c r="A39" i="3"/>
  <c r="I38" i="3"/>
  <c r="H38" i="3"/>
  <c r="D38" i="3"/>
  <c r="G38" i="3" s="1"/>
  <c r="A38" i="3"/>
  <c r="I37" i="3"/>
  <c r="H37" i="3"/>
  <c r="G37" i="3"/>
  <c r="D37" i="3"/>
  <c r="F37" i="3" s="1"/>
  <c r="A37" i="3"/>
  <c r="I36" i="3"/>
  <c r="H36" i="3"/>
  <c r="F36" i="3"/>
  <c r="D36" i="3"/>
  <c r="E36" i="3" s="1"/>
  <c r="A36" i="3"/>
  <c r="I35" i="3"/>
  <c r="H35" i="3"/>
  <c r="E35" i="3"/>
  <c r="D35" i="3"/>
  <c r="G35" i="3" s="1"/>
  <c r="A35" i="3"/>
  <c r="I34" i="3"/>
  <c r="H34" i="3"/>
  <c r="D34" i="3"/>
  <c r="G34" i="3" s="1"/>
  <c r="A34" i="3"/>
  <c r="I33" i="3"/>
  <c r="H33" i="3"/>
  <c r="G33" i="3"/>
  <c r="D33" i="3"/>
  <c r="F33" i="3" s="1"/>
  <c r="A33" i="3"/>
  <c r="I32" i="3"/>
  <c r="H32" i="3"/>
  <c r="F32" i="3"/>
  <c r="D32" i="3"/>
  <c r="E32" i="3" s="1"/>
  <c r="A32" i="3"/>
  <c r="I31" i="3"/>
  <c r="H31" i="3"/>
  <c r="E31" i="3"/>
  <c r="D31" i="3"/>
  <c r="G31" i="3" s="1"/>
  <c r="A31" i="3"/>
  <c r="I30" i="3"/>
  <c r="H30" i="3"/>
  <c r="D30" i="3"/>
  <c r="G30" i="3" s="1"/>
  <c r="A30" i="3"/>
  <c r="I29" i="3"/>
  <c r="H29" i="3"/>
  <c r="G29" i="3"/>
  <c r="D29" i="3"/>
  <c r="F29" i="3" s="1"/>
  <c r="A29" i="3"/>
  <c r="I28" i="3"/>
  <c r="H28" i="3"/>
  <c r="F28" i="3"/>
  <c r="D28" i="3"/>
  <c r="E28" i="3" s="1"/>
  <c r="A28" i="3"/>
  <c r="I27" i="3"/>
  <c r="H27" i="3"/>
  <c r="E27" i="3"/>
  <c r="D27" i="3"/>
  <c r="G27" i="3" s="1"/>
  <c r="A27" i="3"/>
  <c r="I26" i="3"/>
  <c r="H26" i="3"/>
  <c r="D26" i="3"/>
  <c r="G26" i="3" s="1"/>
  <c r="A26" i="3"/>
  <c r="I25" i="3"/>
  <c r="H25" i="3"/>
  <c r="G25" i="3"/>
  <c r="D25" i="3"/>
  <c r="F25" i="3" s="1"/>
  <c r="A25" i="3"/>
  <c r="I24" i="3"/>
  <c r="H24" i="3"/>
  <c r="F24" i="3"/>
  <c r="D24" i="3"/>
  <c r="E24" i="3" s="1"/>
  <c r="A24" i="3"/>
  <c r="I23" i="3"/>
  <c r="H23" i="3"/>
  <c r="E23" i="3"/>
  <c r="D23" i="3"/>
  <c r="G23" i="3" s="1"/>
  <c r="A23" i="3"/>
  <c r="I22" i="3"/>
  <c r="H22" i="3"/>
  <c r="D22" i="3"/>
  <c r="G22" i="3" s="1"/>
  <c r="A22" i="3"/>
  <c r="I21" i="3"/>
  <c r="H21" i="3"/>
  <c r="G21" i="3"/>
  <c r="D21" i="3"/>
  <c r="F21" i="3" s="1"/>
  <c r="A21" i="3"/>
  <c r="I20" i="3"/>
  <c r="H20" i="3"/>
  <c r="F20" i="3"/>
  <c r="D20" i="3"/>
  <c r="E20" i="3" s="1"/>
  <c r="A20" i="3"/>
  <c r="I19" i="3"/>
  <c r="H19" i="3"/>
  <c r="E19" i="3"/>
  <c r="D19" i="3"/>
  <c r="G19" i="3" s="1"/>
  <c r="A19" i="3"/>
  <c r="I18" i="3"/>
  <c r="H18" i="3"/>
  <c r="D18" i="3"/>
  <c r="G18" i="3" s="1"/>
  <c r="A18" i="3"/>
  <c r="I17" i="3"/>
  <c r="H17" i="3"/>
  <c r="G17" i="3"/>
  <c r="D17" i="3"/>
  <c r="F17" i="3" s="1"/>
  <c r="A17" i="3"/>
  <c r="I16" i="3"/>
  <c r="H16" i="3"/>
  <c r="F16" i="3"/>
  <c r="D16" i="3"/>
  <c r="E16" i="3" s="1"/>
  <c r="A16" i="3"/>
  <c r="I15" i="3"/>
  <c r="H15" i="3"/>
  <c r="E15" i="3"/>
  <c r="D15" i="3"/>
  <c r="G15" i="3" s="1"/>
  <c r="A15" i="3"/>
  <c r="I14" i="3"/>
  <c r="H14" i="3"/>
  <c r="D14" i="3"/>
  <c r="G14" i="3" s="1"/>
  <c r="A14" i="3"/>
  <c r="I13" i="3"/>
  <c r="H13" i="3"/>
  <c r="G13" i="3"/>
  <c r="D13" i="3"/>
  <c r="F13" i="3" s="1"/>
  <c r="A13" i="3"/>
  <c r="I12" i="3"/>
  <c r="H12" i="3"/>
  <c r="F12" i="3"/>
  <c r="D12" i="3"/>
  <c r="E12" i="3" s="1"/>
  <c r="A12" i="3"/>
  <c r="I11" i="3"/>
  <c r="H11" i="3"/>
  <c r="E11" i="3"/>
  <c r="D11" i="3"/>
  <c r="G11" i="3" s="1"/>
  <c r="A11" i="3"/>
  <c r="I10" i="3"/>
  <c r="H10" i="3"/>
  <c r="D10" i="3"/>
  <c r="G10" i="3" s="1"/>
  <c r="A10" i="3"/>
  <c r="I9" i="3"/>
  <c r="H9" i="3"/>
  <c r="G9" i="3"/>
  <c r="D9" i="3"/>
  <c r="F9" i="3" s="1"/>
  <c r="A9" i="3"/>
  <c r="I8" i="3"/>
  <c r="H8" i="3"/>
  <c r="F8" i="3"/>
  <c r="D8" i="3"/>
  <c r="E8" i="3" s="1"/>
  <c r="A8" i="3"/>
  <c r="I7" i="3"/>
  <c r="H7" i="3"/>
  <c r="F7" i="3"/>
  <c r="E7" i="3"/>
  <c r="D7" i="3"/>
  <c r="G7" i="3" s="1"/>
  <c r="A7" i="3"/>
  <c r="I6" i="3"/>
  <c r="H6" i="3"/>
  <c r="D6" i="3"/>
  <c r="G6" i="3" s="1"/>
  <c r="H44" i="2"/>
  <c r="F44" i="2"/>
  <c r="E44" i="2"/>
  <c r="K44" i="2" s="1"/>
  <c r="D44" i="2"/>
  <c r="C44" i="2"/>
  <c r="I44" i="2" s="1"/>
  <c r="A44" i="2"/>
  <c r="I43" i="2"/>
  <c r="H43" i="2"/>
  <c r="F43" i="2"/>
  <c r="E43" i="2"/>
  <c r="D43" i="2"/>
  <c r="C43" i="2"/>
  <c r="A43" i="2"/>
  <c r="K42" i="2"/>
  <c r="H42" i="2"/>
  <c r="F42" i="2"/>
  <c r="E42" i="2"/>
  <c r="D42" i="2"/>
  <c r="C42" i="2"/>
  <c r="I42" i="2" s="1"/>
  <c r="A42" i="2"/>
  <c r="I41" i="2"/>
  <c r="H41" i="2"/>
  <c r="F41" i="2"/>
  <c r="E41" i="2"/>
  <c r="D41" i="2"/>
  <c r="C41" i="2"/>
  <c r="A41" i="2"/>
  <c r="K40" i="2"/>
  <c r="H40" i="2"/>
  <c r="F40" i="2"/>
  <c r="E40" i="2"/>
  <c r="D40" i="2"/>
  <c r="C40" i="2"/>
  <c r="I40" i="2" s="1"/>
  <c r="A40" i="2"/>
  <c r="I39" i="2"/>
  <c r="H39" i="2"/>
  <c r="F39" i="2"/>
  <c r="E39" i="2"/>
  <c r="D39" i="2"/>
  <c r="C39" i="2"/>
  <c r="A39" i="2"/>
  <c r="K38" i="2"/>
  <c r="H38" i="2"/>
  <c r="F38" i="2"/>
  <c r="E38" i="2"/>
  <c r="D38" i="2"/>
  <c r="C38" i="2"/>
  <c r="I38" i="2" s="1"/>
  <c r="A38" i="2"/>
  <c r="I37" i="2"/>
  <c r="H37" i="2"/>
  <c r="F37" i="2"/>
  <c r="E37" i="2"/>
  <c r="D37" i="2"/>
  <c r="C37" i="2"/>
  <c r="A37" i="2"/>
  <c r="K36" i="2"/>
  <c r="H36" i="2"/>
  <c r="F36" i="2"/>
  <c r="E36" i="2"/>
  <c r="D36" i="2"/>
  <c r="C36" i="2"/>
  <c r="I36" i="2" s="1"/>
  <c r="A36" i="2"/>
  <c r="I35" i="2"/>
  <c r="H35" i="2"/>
  <c r="F35" i="2"/>
  <c r="E35" i="2"/>
  <c r="D35" i="2"/>
  <c r="C35" i="2"/>
  <c r="A35" i="2"/>
  <c r="K34" i="2"/>
  <c r="H34" i="2"/>
  <c r="F34" i="2"/>
  <c r="E34" i="2"/>
  <c r="D34" i="2"/>
  <c r="C34" i="2"/>
  <c r="I34" i="2" s="1"/>
  <c r="A34" i="2"/>
  <c r="I33" i="2"/>
  <c r="H33" i="2"/>
  <c r="F33" i="2"/>
  <c r="E33" i="2"/>
  <c r="D33" i="2"/>
  <c r="C33" i="2"/>
  <c r="A33" i="2"/>
  <c r="K32" i="2"/>
  <c r="H32" i="2"/>
  <c r="F32" i="2"/>
  <c r="E32" i="2"/>
  <c r="D32" i="2"/>
  <c r="C32" i="2"/>
  <c r="I32" i="2" s="1"/>
  <c r="A32" i="2"/>
  <c r="I31" i="2"/>
  <c r="H31" i="2"/>
  <c r="F31" i="2"/>
  <c r="E31" i="2"/>
  <c r="D31" i="2"/>
  <c r="C31" i="2"/>
  <c r="A31" i="2"/>
  <c r="O30" i="2"/>
  <c r="M30" i="2"/>
  <c r="I30" i="2"/>
  <c r="H30" i="2"/>
  <c r="F30" i="2"/>
  <c r="E30" i="2"/>
  <c r="D30" i="2"/>
  <c r="C30" i="2"/>
  <c r="A30" i="2"/>
  <c r="O29" i="2"/>
  <c r="G44" i="2" s="1"/>
  <c r="M29" i="2"/>
  <c r="I29" i="2"/>
  <c r="H29" i="2"/>
  <c r="F29" i="2"/>
  <c r="E29" i="2"/>
  <c r="D29" i="2"/>
  <c r="C29" i="2"/>
  <c r="A29" i="2"/>
  <c r="O28" i="2"/>
  <c r="G43" i="2" s="1"/>
  <c r="M28" i="2"/>
  <c r="I28" i="2"/>
  <c r="H28" i="2"/>
  <c r="F28" i="2"/>
  <c r="E28" i="2"/>
  <c r="D28" i="2"/>
  <c r="C28" i="2"/>
  <c r="A28" i="2"/>
  <c r="O27" i="2"/>
  <c r="G42" i="2" s="1"/>
  <c r="M27" i="2"/>
  <c r="I27" i="2"/>
  <c r="H27" i="2"/>
  <c r="F27" i="2"/>
  <c r="E27" i="2"/>
  <c r="D27" i="2"/>
  <c r="C27" i="2"/>
  <c r="A27" i="2"/>
  <c r="O26" i="2"/>
  <c r="G41" i="2" s="1"/>
  <c r="M26" i="2"/>
  <c r="I26" i="2"/>
  <c r="H26" i="2"/>
  <c r="F26" i="2"/>
  <c r="E26" i="2"/>
  <c r="D26" i="2"/>
  <c r="C26" i="2"/>
  <c r="A26" i="2"/>
  <c r="O25" i="2"/>
  <c r="G40" i="2" s="1"/>
  <c r="M25" i="2"/>
  <c r="I25" i="2"/>
  <c r="H25" i="2"/>
  <c r="F25" i="2"/>
  <c r="E25" i="2"/>
  <c r="D25" i="2"/>
  <c r="C25" i="2"/>
  <c r="A25" i="2"/>
  <c r="O24" i="2"/>
  <c r="G39" i="2" s="1"/>
  <c r="M24" i="2"/>
  <c r="I24" i="2"/>
  <c r="H24" i="2"/>
  <c r="F24" i="2"/>
  <c r="E24" i="2"/>
  <c r="D24" i="2"/>
  <c r="C24" i="2"/>
  <c r="A24" i="2"/>
  <c r="O23" i="2"/>
  <c r="G38" i="2" s="1"/>
  <c r="M23" i="2"/>
  <c r="I23" i="2"/>
  <c r="H23" i="2"/>
  <c r="F23" i="2"/>
  <c r="E23" i="2"/>
  <c r="K23" i="2" s="1"/>
  <c r="D23" i="2"/>
  <c r="C23" i="2"/>
  <c r="A23" i="2"/>
  <c r="O22" i="2"/>
  <c r="G37" i="2" s="1"/>
  <c r="M22" i="2"/>
  <c r="I22" i="2"/>
  <c r="H22" i="2"/>
  <c r="F22" i="2"/>
  <c r="E22" i="2"/>
  <c r="K22" i="2" s="1"/>
  <c r="D22" i="2"/>
  <c r="C22" i="2"/>
  <c r="A22" i="2"/>
  <c r="O21" i="2"/>
  <c r="G36" i="2" s="1"/>
  <c r="M21" i="2"/>
  <c r="I21" i="2"/>
  <c r="H21" i="2"/>
  <c r="F21" i="2"/>
  <c r="E21" i="2"/>
  <c r="K21" i="2" s="1"/>
  <c r="D21" i="2"/>
  <c r="C21" i="2"/>
  <c r="A21" i="2"/>
  <c r="O20" i="2"/>
  <c r="G35" i="2" s="1"/>
  <c r="M20" i="2"/>
  <c r="I20" i="2"/>
  <c r="H20" i="2"/>
  <c r="F20" i="2"/>
  <c r="E20" i="2"/>
  <c r="K20" i="2" s="1"/>
  <c r="D20" i="2"/>
  <c r="C20" i="2"/>
  <c r="A20" i="2"/>
  <c r="O19" i="2"/>
  <c r="G34" i="2" s="1"/>
  <c r="M19" i="2"/>
  <c r="I19" i="2"/>
  <c r="H19" i="2"/>
  <c r="F19" i="2"/>
  <c r="E19" i="2"/>
  <c r="K19" i="2" s="1"/>
  <c r="D19" i="2"/>
  <c r="C19" i="2"/>
  <c r="A19" i="2"/>
  <c r="O18" i="2"/>
  <c r="G33" i="2" s="1"/>
  <c r="M18" i="2"/>
  <c r="I18" i="2"/>
  <c r="H18" i="2"/>
  <c r="F18" i="2"/>
  <c r="E18" i="2"/>
  <c r="K18" i="2" s="1"/>
  <c r="D18" i="2"/>
  <c r="C18" i="2"/>
  <c r="A18" i="2"/>
  <c r="O17" i="2"/>
  <c r="G32" i="2" s="1"/>
  <c r="M17" i="2"/>
  <c r="H17" i="2"/>
  <c r="F17" i="2"/>
  <c r="E17" i="2"/>
  <c r="K17" i="2" s="1"/>
  <c r="D17" i="2"/>
  <c r="C17" i="2"/>
  <c r="I17" i="2" s="1"/>
  <c r="A17" i="2"/>
  <c r="O16" i="2"/>
  <c r="G31" i="2" s="1"/>
  <c r="M16" i="2"/>
  <c r="K16" i="2"/>
  <c r="H16" i="2"/>
  <c r="F16" i="2"/>
  <c r="E16" i="2"/>
  <c r="D16" i="2"/>
  <c r="C16" i="2"/>
  <c r="I16" i="2" s="1"/>
  <c r="A16" i="2"/>
  <c r="O15" i="2"/>
  <c r="G30" i="2" s="1"/>
  <c r="M15" i="2"/>
  <c r="K15" i="2"/>
  <c r="H15" i="2"/>
  <c r="F15" i="2"/>
  <c r="E15" i="2"/>
  <c r="D15" i="2"/>
  <c r="C15" i="2"/>
  <c r="I15" i="2" s="1"/>
  <c r="A15" i="2"/>
  <c r="O14" i="2"/>
  <c r="G29" i="2" s="1"/>
  <c r="M14" i="2"/>
  <c r="K14" i="2"/>
  <c r="H14" i="2"/>
  <c r="F14" i="2"/>
  <c r="E14" i="2"/>
  <c r="D14" i="2"/>
  <c r="C14" i="2"/>
  <c r="I14" i="2" s="1"/>
  <c r="A14" i="2"/>
  <c r="O13" i="2"/>
  <c r="G28" i="2" s="1"/>
  <c r="M13" i="2"/>
  <c r="K13" i="2"/>
  <c r="H13" i="2"/>
  <c r="F13" i="2"/>
  <c r="E13" i="2"/>
  <c r="D13" i="2"/>
  <c r="C13" i="2"/>
  <c r="I13" i="2" s="1"/>
  <c r="A13" i="2"/>
  <c r="O12" i="2"/>
  <c r="G27" i="2" s="1"/>
  <c r="M12" i="2"/>
  <c r="K12" i="2"/>
  <c r="H12" i="2"/>
  <c r="G12" i="2"/>
  <c r="F12" i="2"/>
  <c r="E12" i="2"/>
  <c r="J12" i="2" s="1"/>
  <c r="D12" i="2"/>
  <c r="C12" i="2"/>
  <c r="I12" i="2" s="1"/>
  <c r="A12" i="2"/>
  <c r="O11" i="2"/>
  <c r="G26" i="2" s="1"/>
  <c r="M11" i="2"/>
  <c r="K11" i="2"/>
  <c r="H11" i="2"/>
  <c r="G11" i="2"/>
  <c r="F11" i="2"/>
  <c r="E11" i="2"/>
  <c r="J11" i="2" s="1"/>
  <c r="D11" i="2"/>
  <c r="C11" i="2"/>
  <c r="I11" i="2" s="1"/>
  <c r="A11" i="2"/>
  <c r="O10" i="2"/>
  <c r="G25" i="2" s="1"/>
  <c r="M10" i="2"/>
  <c r="K10" i="2"/>
  <c r="H10" i="2"/>
  <c r="G10" i="2"/>
  <c r="F10" i="2"/>
  <c r="E10" i="2"/>
  <c r="J10" i="2" s="1"/>
  <c r="D10" i="2"/>
  <c r="C10" i="2"/>
  <c r="I10" i="2" s="1"/>
  <c r="A10" i="2"/>
  <c r="O9" i="2"/>
  <c r="G24" i="2" s="1"/>
  <c r="M9" i="2"/>
  <c r="K9" i="2"/>
  <c r="H9" i="2"/>
  <c r="G9" i="2"/>
  <c r="F9" i="2"/>
  <c r="E9" i="2"/>
  <c r="J9" i="2" s="1"/>
  <c r="D9" i="2"/>
  <c r="C9" i="2"/>
  <c r="I9" i="2" s="1"/>
  <c r="A9" i="2"/>
  <c r="O8" i="2"/>
  <c r="G23" i="2" s="1"/>
  <c r="M8" i="2"/>
  <c r="K8" i="2"/>
  <c r="H8" i="2"/>
  <c r="G8" i="2"/>
  <c r="F8" i="2"/>
  <c r="E8" i="2"/>
  <c r="J8" i="2" s="1"/>
  <c r="D8" i="2"/>
  <c r="C8" i="2"/>
  <c r="I8" i="2" s="1"/>
  <c r="A8" i="2"/>
  <c r="O7" i="2"/>
  <c r="G22" i="2" s="1"/>
  <c r="M7" i="2"/>
  <c r="K7" i="2"/>
  <c r="H7" i="2"/>
  <c r="G7" i="2"/>
  <c r="F7" i="2"/>
  <c r="E7" i="2"/>
  <c r="J7" i="2" s="1"/>
  <c r="D7" i="2"/>
  <c r="C7" i="2"/>
  <c r="I7" i="2" s="1"/>
  <c r="A7" i="2"/>
  <c r="O6" i="2"/>
  <c r="G6" i="2" s="1"/>
  <c r="H6" i="2"/>
  <c r="F6" i="2"/>
  <c r="E6" i="2"/>
  <c r="K6" i="2" s="1"/>
  <c r="D6" i="2"/>
  <c r="I6" i="2" s="1"/>
  <c r="C6" i="2"/>
  <c r="K5" i="2"/>
  <c r="J5" i="2"/>
  <c r="I5" i="2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3" i="1"/>
  <c r="A63" i="1"/>
  <c r="C62" i="1"/>
  <c r="A62" i="1"/>
  <c r="C61" i="1"/>
  <c r="A61" i="1"/>
  <c r="C60" i="1"/>
  <c r="A60" i="1"/>
  <c r="C59" i="1"/>
  <c r="A59" i="1"/>
  <c r="C58" i="1"/>
  <c r="A58" i="1"/>
  <c r="C57" i="1"/>
  <c r="A57" i="1"/>
  <c r="C56" i="1"/>
  <c r="A56" i="1"/>
  <c r="C55" i="1"/>
  <c r="A55" i="1"/>
  <c r="C54" i="1"/>
  <c r="A54" i="1"/>
  <c r="C53" i="1"/>
  <c r="A53" i="1"/>
  <c r="C52" i="1"/>
  <c r="A52" i="1"/>
  <c r="C51" i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C43" i="1"/>
  <c r="A43" i="1"/>
  <c r="C42" i="1"/>
  <c r="A42" i="1"/>
  <c r="C41" i="1"/>
  <c r="A41" i="1"/>
  <c r="C40" i="1"/>
  <c r="A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D28" i="1"/>
  <c r="C28" i="1"/>
  <c r="A28" i="1"/>
  <c r="C27" i="1"/>
  <c r="D26" i="1"/>
  <c r="F20" i="1"/>
  <c r="E22" i="1" s="1"/>
  <c r="D7" i="1" s="1"/>
  <c r="D20" i="1"/>
  <c r="E15" i="1" s="1"/>
  <c r="D15" i="1" s="1"/>
  <c r="B20" i="1"/>
  <c r="A18" i="1"/>
  <c r="F8" i="1"/>
  <c r="F6" i="1"/>
  <c r="B6" i="1"/>
  <c r="C14" i="1" s="1"/>
  <c r="D6" i="1" l="1"/>
  <c r="J14" i="2"/>
  <c r="J6" i="2"/>
  <c r="D13" i="1"/>
  <c r="F22" i="1"/>
  <c r="D8" i="1" s="1"/>
  <c r="G13" i="2"/>
  <c r="J13" i="2" s="1"/>
  <c r="G14" i="2"/>
  <c r="G15" i="2"/>
  <c r="J15" i="2" s="1"/>
  <c r="G16" i="2"/>
  <c r="J16" i="2" s="1"/>
  <c r="J22" i="2"/>
  <c r="K24" i="2"/>
  <c r="J24" i="2"/>
  <c r="K28" i="2"/>
  <c r="J28" i="2"/>
  <c r="J36" i="2"/>
  <c r="K37" i="2"/>
  <c r="J37" i="2"/>
  <c r="D14" i="1"/>
  <c r="D18" i="1" s="1"/>
  <c r="C13" i="1"/>
  <c r="C17" i="1" s="1"/>
  <c r="A22" i="1" s="1"/>
  <c r="B7" i="1" s="1"/>
  <c r="K25" i="2"/>
  <c r="J25" i="2"/>
  <c r="K29" i="2"/>
  <c r="J29" i="2"/>
  <c r="J34" i="2"/>
  <c r="K35" i="2"/>
  <c r="J35" i="2"/>
  <c r="J42" i="2"/>
  <c r="K43" i="2"/>
  <c r="J43" i="2"/>
  <c r="G21" i="2"/>
  <c r="J21" i="2" s="1"/>
  <c r="G20" i="2"/>
  <c r="J20" i="2" s="1"/>
  <c r="G19" i="2"/>
  <c r="G18" i="2"/>
  <c r="J18" i="2" s="1"/>
  <c r="G17" i="2"/>
  <c r="J17" i="2" s="1"/>
  <c r="J19" i="2"/>
  <c r="J23" i="2"/>
  <c r="K26" i="2"/>
  <c r="J26" i="2"/>
  <c r="K30" i="2"/>
  <c r="J30" i="2"/>
  <c r="J32" i="2"/>
  <c r="K33" i="2"/>
  <c r="J33" i="2"/>
  <c r="J40" i="2"/>
  <c r="K41" i="2"/>
  <c r="J41" i="2"/>
  <c r="K27" i="2"/>
  <c r="J27" i="2"/>
  <c r="K31" i="2"/>
  <c r="J31" i="2"/>
  <c r="J38" i="2"/>
  <c r="K39" i="2"/>
  <c r="J39" i="2"/>
  <c r="E6" i="3"/>
  <c r="G8" i="3"/>
  <c r="E10" i="3"/>
  <c r="F11" i="3"/>
  <c r="G12" i="3"/>
  <c r="E14" i="3"/>
  <c r="F15" i="3"/>
  <c r="G16" i="3"/>
  <c r="E18" i="3"/>
  <c r="F19" i="3"/>
  <c r="G20" i="3"/>
  <c r="E22" i="3"/>
  <c r="F23" i="3"/>
  <c r="G24" i="3"/>
  <c r="E26" i="3"/>
  <c r="F27" i="3"/>
  <c r="G28" i="3"/>
  <c r="E30" i="3"/>
  <c r="F31" i="3"/>
  <c r="G32" i="3"/>
  <c r="E34" i="3"/>
  <c r="F35" i="3"/>
  <c r="G36" i="3"/>
  <c r="E38" i="3"/>
  <c r="F39" i="3"/>
  <c r="G40" i="3"/>
  <c r="E42" i="3"/>
  <c r="F43" i="3"/>
  <c r="E46" i="3"/>
  <c r="F47" i="3"/>
  <c r="E50" i="3"/>
  <c r="E54" i="3"/>
  <c r="E58" i="3"/>
  <c r="E62" i="3"/>
  <c r="F63" i="3"/>
  <c r="G64" i="3"/>
  <c r="J44" i="2"/>
  <c r="F6" i="3"/>
  <c r="E9" i="3"/>
  <c r="F10" i="3"/>
  <c r="E13" i="3"/>
  <c r="F14" i="3"/>
  <c r="E17" i="3"/>
  <c r="F18" i="3"/>
  <c r="E21" i="3"/>
  <c r="F22" i="3"/>
  <c r="E25" i="3"/>
  <c r="F26" i="3"/>
  <c r="E29" i="3"/>
  <c r="F30" i="3"/>
  <c r="E33" i="3"/>
  <c r="F34" i="3"/>
  <c r="E37" i="3"/>
  <c r="F38" i="3"/>
  <c r="E41" i="3"/>
  <c r="F42" i="3"/>
  <c r="E45" i="3"/>
  <c r="F46" i="3"/>
  <c r="E49" i="3"/>
  <c r="F50" i="3"/>
  <c r="E53" i="3"/>
  <c r="F54" i="3"/>
  <c r="E57" i="3"/>
  <c r="F58" i="3"/>
  <c r="E61" i="3"/>
  <c r="F62" i="3"/>
  <c r="D17" i="1" l="1"/>
  <c r="B22" i="1" s="1"/>
  <c r="B8" i="1" s="1"/>
  <c r="C18" i="1"/>
</calcChain>
</file>

<file path=xl/sharedStrings.xml><?xml version="1.0" encoding="utf-8"?>
<sst xmlns="http://schemas.openxmlformats.org/spreadsheetml/2006/main" count="302" uniqueCount="281">
  <si>
    <t>唯心聖教學院　勞工保險　暨　全民健康保險　保額保費計算
（含勞工退休金雇主提撥部份）</t>
  </si>
  <si>
    <t>每月薪資金額</t>
  </si>
  <si>
    <t>114年1月1日起適用</t>
  </si>
  <si>
    <t>是否超過65歲</t>
  </si>
  <si>
    <t>NO</t>
  </si>
  <si>
    <t>身份別</t>
  </si>
  <si>
    <t>本國人</t>
  </si>
  <si>
    <t>勞工保險保費</t>
  </si>
  <si>
    <t>全民健康保險保費</t>
  </si>
  <si>
    <t>勞工退休金提撥</t>
  </si>
  <si>
    <t>勞保保額</t>
  </si>
  <si>
    <t>健保保額</t>
  </si>
  <si>
    <t>提繳工資</t>
  </si>
  <si>
    <r>
      <rPr>
        <b/>
        <sz val="16"/>
        <color rgb="FF000000"/>
        <rFont val="微軟正黑體"/>
        <family val="2"/>
        <charset val="136"/>
      </rPr>
      <t>自付金額</t>
    </r>
  </si>
  <si>
    <t>自付金額</t>
  </si>
  <si>
    <t>自願提撥
(提撥率0%～6%)</t>
  </si>
  <si>
    <r>
      <rPr>
        <b/>
        <sz val="16"/>
        <color rgb="FF000000"/>
        <rFont val="Microsoft JhengHei"/>
        <family val="2"/>
        <charset val="136"/>
      </rPr>
      <t xml:space="preserve">校付金額
</t>
    </r>
    <r>
      <rPr>
        <b/>
        <sz val="12"/>
        <color rgb="FF000000"/>
        <rFont val="微軟正黑體"/>
        <family val="2"/>
        <charset val="136"/>
      </rPr>
      <t>(本校職災費率為</t>
    </r>
    <r>
      <rPr>
        <b/>
        <sz val="12"/>
        <color rgb="FFFF0000"/>
        <rFont val="微軟正黑體"/>
        <family val="2"/>
        <charset val="136"/>
      </rPr>
      <t>0.12%</t>
    </r>
    <r>
      <rPr>
        <b/>
        <sz val="12"/>
        <color rgb="FF000000"/>
        <rFont val="微軟正黑體"/>
        <family val="2"/>
        <charset val="136"/>
      </rPr>
      <t>)</t>
    </r>
  </si>
  <si>
    <t>校付金額</t>
  </si>
  <si>
    <r>
      <rPr>
        <b/>
        <sz val="16"/>
        <color theme="1"/>
        <rFont val="Microsoft JhengHei"/>
        <family val="2"/>
        <charset val="136"/>
      </rPr>
      <t xml:space="preserve">校付金額
</t>
    </r>
    <r>
      <rPr>
        <b/>
        <sz val="12"/>
        <color rgb="FF993300"/>
        <rFont val="微軟正黑體"/>
        <family val="2"/>
        <charset val="136"/>
      </rPr>
      <t>(依規定以6%計算)</t>
    </r>
  </si>
  <si>
    <t>勞工保險費分擔金額表</t>
  </si>
  <si>
    <t>全民健康保險費負擔金額表</t>
  </si>
  <si>
    <t>勞工退休金月提繳分級表</t>
  </si>
  <si>
    <t>◎本校自103.08.01起，除具教學工作者外，皆屬勞基法適用範圍，亦為勞工退休金強制提撥對象。</t>
  </si>
  <si>
    <t>勞保自付額</t>
  </si>
  <si>
    <t>勞保校付額</t>
  </si>
  <si>
    <t>職災校付額</t>
  </si>
  <si>
    <t>YES</t>
  </si>
  <si>
    <t>普通事故</t>
  </si>
  <si>
    <t>就業保險</t>
  </si>
  <si>
    <t>與本國人結婚之外籍人士</t>
  </si>
  <si>
    <t>職業災害</t>
  </si>
  <si>
    <t>未與本國人結婚之外籍人士</t>
  </si>
  <si>
    <t>墊償基金</t>
  </si>
  <si>
    <t>定義</t>
  </si>
  <si>
    <t>一般教職員</t>
  </si>
  <si>
    <t>非一般教職員</t>
  </si>
  <si>
    <t>職災保額</t>
  </si>
  <si>
    <r>
      <rPr>
        <b/>
        <sz val="14"/>
        <color rgb="FF0066CC"/>
        <rFont val="微軟正黑體"/>
        <family val="2"/>
        <charset val="136"/>
      </rPr>
      <t>勞保自付額</t>
    </r>
  </si>
  <si>
    <r>
      <rPr>
        <b/>
        <sz val="14"/>
        <color rgb="FF0066CC"/>
        <rFont val="微軟正黑體"/>
        <family val="2"/>
        <charset val="136"/>
      </rPr>
      <t>勞保校付額</t>
    </r>
  </si>
  <si>
    <r>
      <rPr>
        <b/>
        <sz val="14"/>
        <color rgb="FF0066CC"/>
        <rFont val="微軟正黑體"/>
        <family val="2"/>
        <charset val="136"/>
      </rPr>
      <t>健保自付額</t>
    </r>
  </si>
  <si>
    <r>
      <rPr>
        <b/>
        <sz val="14"/>
        <color rgb="FF0066CC"/>
        <rFont val="微軟正黑體"/>
        <family val="2"/>
        <charset val="136"/>
      </rPr>
      <t>健保校付額</t>
    </r>
  </si>
  <si>
    <t>勞退分級對照</t>
  </si>
  <si>
    <t>對照</t>
  </si>
  <si>
    <t>雇主負擔</t>
  </si>
  <si>
    <t>月提繳工資</t>
  </si>
  <si>
    <t>IF(身份別="本國人",VLOOKUP(B2,A25:C87,2),0)</t>
  </si>
  <si>
    <t>IF(身份別="未與本國人結婚之外籍人士",0,VLOOKUP(B2,A25:C87,2))</t>
  </si>
  <si>
    <t>IF(身份別="本國人",VLOOKUP(B2,A25:C87,3),0)</t>
  </si>
  <si>
    <t>IF(身份別="未與本國人結婚之外籍人士",0,VLOOKUP(B2,A25:C87,3))</t>
  </si>
  <si>
    <t>勞工保險保險費分擔金額表</t>
  </si>
  <si>
    <t>中華民國113年11月15日勞動部勞動保2字第1130087589號令修正發布，自114年1月1日生效</t>
  </si>
  <si>
    <t>投保薪資金額</t>
  </si>
  <si>
    <t>自付額</t>
  </si>
  <si>
    <t>校付額</t>
  </si>
  <si>
    <t>職業災害
投保薪資金額</t>
  </si>
  <si>
    <t>普通事故保險</t>
  </si>
  <si>
    <t>自付</t>
  </si>
  <si>
    <t>校付</t>
  </si>
  <si>
    <t>校付(不含職災)</t>
  </si>
  <si>
    <t>【普通事故保險(自付)＝投保薪資金額×保險費率×20%】</t>
  </si>
  <si>
    <t>【就業保險(自付)＝投保薪資金額×保險費率×20%】(65歲以上，非與本國人結婚外籍人士免計)</t>
  </si>
  <si>
    <t>【普通事故保險(校付)＝投保薪資金額×保險費率×70%】</t>
  </si>
  <si>
    <t>【就業保險(校付)＝投保薪資金額×保險費率×70%】(65歲以上，非與本國人結婚外籍人士免計)</t>
  </si>
  <si>
    <r>
      <rPr>
        <sz val="11"/>
        <color theme="1"/>
        <rFont val="Microsoft JhengHei"/>
        <family val="2"/>
        <charset val="136"/>
      </rPr>
      <t>【職業災害(校付)＝投保薪資總額×</t>
    </r>
    <r>
      <rPr>
        <sz val="11"/>
        <color rgb="FFFF0000"/>
        <rFont val="微軟正黑體"/>
        <family val="2"/>
        <charset val="136"/>
      </rPr>
      <t>保險費率</t>
    </r>
    <r>
      <rPr>
        <sz val="11"/>
        <color theme="1"/>
        <rFont val="微軟正黑體"/>
        <family val="2"/>
        <charset val="136"/>
      </rPr>
      <t>】</t>
    </r>
  </si>
  <si>
    <r>
      <rPr>
        <sz val="11"/>
        <color theme="1"/>
        <rFont val="Microsoft JhengHei"/>
        <family val="2"/>
        <charset val="136"/>
      </rPr>
      <t>◎106年職災費率調整為0.10%◎107年職災費率調整為0.11%◎108年職災費率調整為0.10%◎110年、111年、112年職災費率維持為0.10%◎113年職災費率調整為0.11%</t>
    </r>
    <r>
      <rPr>
        <sz val="11"/>
        <color rgb="FFFF0000"/>
        <rFont val="微軟正黑體"/>
        <family val="2"/>
        <charset val="136"/>
      </rPr>
      <t>◎114年職災費率調整為0.12%。</t>
    </r>
  </si>
  <si>
    <t>【墊償基金(校付)＝投保薪資總額×0.025%】◎103年8月1日起教學工作者免計</t>
  </si>
  <si>
    <t>◎105年5月1日起，「勞工保險投保薪資分級表」將增列投保薪資等級第20級─45,800元。</t>
  </si>
  <si>
    <t>◎106年1月1日起，依勞工保險條例規定，普通事故保險費率修正為9.5%。</t>
  </si>
  <si>
    <t>◎108年1月1日起，依勞工保險條例規定，普通事故保險費率修正為10%。</t>
  </si>
  <si>
    <t>◎110年1月1日起，依勞工保險條例規定，普通事故保險費率修正為10.5%。</t>
  </si>
  <si>
    <t>◎112年1月1日起，依勞工保險條例規定，普通事故保險費率修正為11%。</t>
  </si>
  <si>
    <t>◎114年1月1日起，依勞工保險條例規定，普通事故保險費率修正為11.5%。</t>
  </si>
  <si>
    <t>◎106年1月1日起，基本工資由20,008元調整為21,009元。</t>
  </si>
  <si>
    <t>「勞工保險投保薪資分級表」第1級月投保薪資金額修正為21,009元。</t>
  </si>
  <si>
    <t>原分級表第2級20,100元及第3級21,000元刪除，第4級21,900元遞移為第2級，餘級次均遞移。</t>
  </si>
  <si>
    <t>◎107年1月1日起，基本工資由21,009元調整為22,000元。</t>
  </si>
  <si>
    <t>「勞工保險投保薪資分級表」第1級月投保薪資金額修正為22,000元，原分級表第2級21,900元刪除。</t>
  </si>
  <si>
    <t>◎108年1月1日起，基本工資由22,000元調整為23,100元。</t>
  </si>
  <si>
    <t>「勞工保險投保薪資分級表」第1級月投保薪資金額修正為23,100元，原分級表第2級22,800元刪除。</t>
  </si>
  <si>
    <t>◎109年1月1日起，基本工資由23,100元調整為23,800元。</t>
  </si>
  <si>
    <t>◎110年1月1日起，基本工資由23,800元調整為24,000元。</t>
  </si>
  <si>
    <t>◎111年1月1日起，基本工資由24,000元調整為25,250元。</t>
  </si>
  <si>
    <t>◎112年1月1日起，基本工資由25,250元調整為26,400元。</t>
  </si>
  <si>
    <t>◎113年1月1日起，最低工資由26,400元調整為27,470元。</t>
  </si>
  <si>
    <t>◎114年1月1日起，最低工資由27,470元調整為28,590元。</t>
  </si>
  <si>
    <r>
      <rPr>
        <sz val="12"/>
        <color theme="1"/>
        <rFont val="Microsoft JhengHei"/>
        <family val="2"/>
        <charset val="136"/>
      </rPr>
      <t>《勞工職業災害保險及保護法》自111年5月1日施行，災保法月投保薪資上限訂為72,800元，下限訂同基本工資（111年為25,250元、112年為26,400元、113年為27,470元、</t>
    </r>
    <r>
      <rPr>
        <sz val="12"/>
        <color rgb="FFFF0000"/>
        <rFont val="微軟正黑體"/>
        <family val="2"/>
        <charset val="136"/>
      </rPr>
      <t>114年為28,590元</t>
    </r>
    <r>
      <rPr>
        <sz val="12"/>
        <color theme="1"/>
        <rFont val="微軟正黑體"/>
        <family val="2"/>
        <charset val="136"/>
      </rPr>
      <t>）。</t>
    </r>
  </si>
  <si>
    <t>◎112年1月1日起，勞工保險及勞工職業災害保險之分級表第1級修正為26,400元。</t>
  </si>
  <si>
    <t>◎113年1月1日起，勞工保險及勞工職業災害保險之分級表第1級修正為27,470元。</t>
  </si>
  <si>
    <t>◎114年1月1日起，勞工保險及勞工職業災害保險之分級表第1級修正為28,590元。</t>
  </si>
  <si>
    <t>全民健康保險保險費負擔金額表(三)</t>
  </si>
  <si>
    <t>中華民國113年12月18日衛生福利部衛部保字第1130154547號令發布</t>
  </si>
  <si>
    <t>﹝公、民營事業、機構及有一定雇主之受僱者適用﹞自114年1月1日生效</t>
  </si>
  <si>
    <t>單位：新台幣元</t>
  </si>
  <si>
    <t>投保金額等級</t>
  </si>
  <si>
    <t>被保險人及眷屬負擔金額﹝負擔比率30%﹞</t>
  </si>
  <si>
    <t>投保單位負擔金額﹝負擔比率60%﹞</t>
  </si>
  <si>
    <t>政府補助金額﹝補助比率10%﹞</t>
  </si>
  <si>
    <t>月投保金額</t>
  </si>
  <si>
    <t>本人</t>
  </si>
  <si>
    <t>本人+１眷口</t>
  </si>
  <si>
    <t>本人+２眷口</t>
  </si>
  <si>
    <t>本人+３眷口</t>
  </si>
  <si>
    <t>※91年9月1日 健保費率由4.25%調高為4.55%</t>
  </si>
  <si>
    <t>※94年4月1日 健保最高保額由87,600元提高為131,700元</t>
  </si>
  <si>
    <t>※96年1月1日 健保局調降雇主負擔之眷口數為0.7人</t>
  </si>
  <si>
    <t>※96年8月1日 健保最低保額由15,840元提高為17,280元</t>
  </si>
  <si>
    <t>※99年4月1日 健保最高保額由131,700元提高為182,000元</t>
  </si>
  <si>
    <t>※99年4月1日 健保費率由4.55%調高為5.17%</t>
  </si>
  <si>
    <t>※100年1月1日 健保最低保額由17,280元提高為17,880元</t>
  </si>
  <si>
    <t>※101年1月1日 健保最低保額由17,880元提高為18,780元</t>
  </si>
  <si>
    <t>※102年1月1日 健保費率由5.17%調降為4.91%</t>
  </si>
  <si>
    <t>【自付＝投保薪資金額×4.91%(費率)×30%】</t>
  </si>
  <si>
    <t>【校付＝投保薪資金額×4.91%(費率)×60%×(1＋0.7眷口數)】</t>
  </si>
  <si>
    <t>※102年7月1日 健保最低保額由18,780元提高為19,047元</t>
  </si>
  <si>
    <t>※103年7月1日 健保最低保額由19,047元提高為19,273元</t>
  </si>
  <si>
    <t>※104年1月1日 健保局調降雇主負擔之眷口數為0.62口</t>
  </si>
  <si>
    <t>【校付＝投保薪資金額×4.91%(費率)×60%×(1＋0.62眷口數)】</t>
  </si>
  <si>
    <t>※104年7月1日 健保最低保額由19,273元提高為20,008元</t>
  </si>
  <si>
    <t>※105年1月1日 健保費率由4.91%調降為4.69%</t>
  </si>
  <si>
    <t>※105年1月1日 健保局調降雇主負擔之眷口數為0.61人</t>
  </si>
  <si>
    <t>【自付＝投保薪資金額×4.69%(費率)×30%】</t>
  </si>
  <si>
    <t>【校付＝投保薪資金額×4.69%(費率)×60%×(1＋0.61眷口數)】</t>
  </si>
  <si>
    <t>※109年1月1日 健保局調降雇主負擔之眷口數為0.58人</t>
  </si>
  <si>
    <r>
      <rPr>
        <sz val="11"/>
        <color rgb="FF000000"/>
        <rFont val="微軟正黑體"/>
        <family val="2"/>
        <charset val="136"/>
      </rPr>
      <t>【校付＝投保薪資金額×4.69%(費率)×60%×(1＋0.58眷口數)】</t>
    </r>
  </si>
  <si>
    <t>※106年1月1日 健保最低保額由20,008元提高為21,009元</t>
  </si>
  <si>
    <t>※107年1月1日 健保最低保額由21,009元提高為22,000元</t>
  </si>
  <si>
    <t>※108年1月1日 健保最低保額由22,000元提高為23,100元</t>
  </si>
  <si>
    <t>※109年1月1日 健保最低保額由23,100元提高為23,800元</t>
  </si>
  <si>
    <t>※110年1月1日 健保最低保額由23,800元提高為24,000元</t>
  </si>
  <si>
    <t>※110年1月1日 健保費率調整為5.17%</t>
  </si>
  <si>
    <t>※111年1月1日 健保最低保額由24,000元提高為25,250元</t>
  </si>
  <si>
    <t>※111年7月1日 投保金額最高一級調整為219,500元</t>
  </si>
  <si>
    <t>※112年1月1日 健保局調整平均眷口數為0.57人</t>
  </si>
  <si>
    <t>※113年1月1日 健保局調整平均眷口數為0.56人</t>
  </si>
  <si>
    <t>【校付＝投保薪資金額×5.17%(費率)×60%×(1＋0.56眷口數)】</t>
  </si>
  <si>
    <t>※112年1月1日 健保最低保額由25,250元提高為26,400元</t>
  </si>
  <si>
    <t>※113年1月1日 健保最低保額由26,400元提高為27,470元</t>
  </si>
  <si>
    <t>※114年1月1日 健保最低保額由27,470元提高為28,590元，投保金額最高一級調整為313,000元</t>
  </si>
  <si>
    <t>勞工退休金月提繳工資分級表</t>
  </si>
  <si>
    <t>中華民國113年11月18日勞動部勞動福3字第1130153681號令修正發布，自114年1月1日生效</t>
  </si>
  <si>
    <t>級距</t>
  </si>
  <si>
    <t>級</t>
  </si>
  <si>
    <t>實際工資</t>
  </si>
  <si>
    <t>第1組</t>
  </si>
  <si>
    <t>1,500元以下</t>
  </si>
  <si>
    <t>1,500元</t>
  </si>
  <si>
    <t>第7組</t>
  </si>
  <si>
    <t>45,801元至48,200元</t>
  </si>
  <si>
    <t>48,200元</t>
  </si>
  <si>
    <t>1,501元至3,000元</t>
  </si>
  <si>
    <t>3,000元</t>
  </si>
  <si>
    <t>48,201元至50,600元</t>
  </si>
  <si>
    <t>50,600元</t>
  </si>
  <si>
    <t>3,001元至4,500元</t>
  </si>
  <si>
    <t>4,500元</t>
  </si>
  <si>
    <t>50,601元至53,000元</t>
  </si>
  <si>
    <t>53,000元</t>
  </si>
  <si>
    <t>4,501元至6,000元</t>
  </si>
  <si>
    <t>6,000元</t>
  </si>
  <si>
    <t>53,001元至55,400元</t>
  </si>
  <si>
    <t>55,400元</t>
  </si>
  <si>
    <t>6,001元至7,500元</t>
  </si>
  <si>
    <t>7,500元</t>
  </si>
  <si>
    <t>55,401元至57,800元</t>
  </si>
  <si>
    <t>57,800元</t>
  </si>
  <si>
    <t>第2組</t>
  </si>
  <si>
    <t>7,501元至8,700元</t>
  </si>
  <si>
    <t>8,700元</t>
  </si>
  <si>
    <t>第8組</t>
  </si>
  <si>
    <t>57,801元至60,800元</t>
  </si>
  <si>
    <t>60,800元</t>
  </si>
  <si>
    <t>8,701元至9,900元</t>
  </si>
  <si>
    <t>9,900元</t>
  </si>
  <si>
    <t>60,801元至63,800元</t>
  </si>
  <si>
    <t>63,800元</t>
  </si>
  <si>
    <t>9,901元至11,100元</t>
  </si>
  <si>
    <t>11,100元</t>
  </si>
  <si>
    <t>63,801元至66,800元</t>
  </si>
  <si>
    <t>66,800元</t>
  </si>
  <si>
    <t>11,101元至12,540元</t>
  </si>
  <si>
    <t>12,540元</t>
  </si>
  <si>
    <t>66,801元至69,800元</t>
  </si>
  <si>
    <t>69,800元</t>
  </si>
  <si>
    <t>12,541元至13,500元</t>
  </si>
  <si>
    <t>13,500元</t>
  </si>
  <si>
    <t>69,801元至72,800元</t>
  </si>
  <si>
    <t>72,800元</t>
  </si>
  <si>
    <t>第3組</t>
  </si>
  <si>
    <t>13,501元至15,840元</t>
  </si>
  <si>
    <t>15,840元</t>
  </si>
  <si>
    <t>第9組</t>
  </si>
  <si>
    <t>72,801元至76,500元</t>
  </si>
  <si>
    <t>76,500元</t>
  </si>
  <si>
    <t>15,841元至16,500元</t>
  </si>
  <si>
    <t>16,500元</t>
  </si>
  <si>
    <t>76,501元至80,200元</t>
  </si>
  <si>
    <t>80,200元</t>
  </si>
  <si>
    <t>16,501元至17,280元</t>
  </si>
  <si>
    <t>17,280元</t>
  </si>
  <si>
    <t>80,201元至83,900元</t>
  </si>
  <si>
    <t>83,900元</t>
  </si>
  <si>
    <t>17,281元至17,880元</t>
  </si>
  <si>
    <t>17,880元</t>
  </si>
  <si>
    <t>83,901元至87,600元</t>
  </si>
  <si>
    <t>87,600元</t>
  </si>
  <si>
    <t>17,881元至19,047元</t>
  </si>
  <si>
    <t>19,047元</t>
  </si>
  <si>
    <t>第10組</t>
  </si>
  <si>
    <t>87,601元至92,100元</t>
  </si>
  <si>
    <t>92,100元</t>
  </si>
  <si>
    <t>19,048元至20,008元</t>
  </si>
  <si>
    <t>20,008元</t>
  </si>
  <si>
    <t>92,101元至96,600元</t>
  </si>
  <si>
    <t>96,600元</t>
  </si>
  <si>
    <t>20,009元至21,009元</t>
  </si>
  <si>
    <t>21,009元</t>
  </si>
  <si>
    <t>96,601元至101,100元</t>
  </si>
  <si>
    <t>101,100元</t>
  </si>
  <si>
    <t>21,010元至22,000元</t>
  </si>
  <si>
    <t>22,000元</t>
  </si>
  <si>
    <t>101,101元至105,600元</t>
  </si>
  <si>
    <t>105,600元</t>
  </si>
  <si>
    <t>22,001元至23,100元</t>
  </si>
  <si>
    <t>23,100元</t>
  </si>
  <si>
    <t>105,601元至110,100元</t>
  </si>
  <si>
    <t>110,100元</t>
  </si>
  <si>
    <t>第4組</t>
  </si>
  <si>
    <t>23,101元至24,000元</t>
  </si>
  <si>
    <t>24,000元</t>
  </si>
  <si>
    <t>第11組</t>
  </si>
  <si>
    <t>110,101元至115,500元</t>
  </si>
  <si>
    <t>115,500元</t>
  </si>
  <si>
    <t>24,001元至25,250元</t>
  </si>
  <si>
    <t>25,250元</t>
  </si>
  <si>
    <t>115,501元至120,900元</t>
  </si>
  <si>
    <t>120,900元</t>
  </si>
  <si>
    <t>25,251元至26,400元</t>
  </si>
  <si>
    <t>26,400元</t>
  </si>
  <si>
    <t>120,901元至126,300元</t>
  </si>
  <si>
    <t>126,300元</t>
  </si>
  <si>
    <t>26,401元至27,600元</t>
  </si>
  <si>
    <t>27,600元</t>
  </si>
  <si>
    <t>126,301元至131,700元</t>
  </si>
  <si>
    <t>131,700元</t>
  </si>
  <si>
    <t>27,601元至28,590元</t>
  </si>
  <si>
    <t>28,590元</t>
  </si>
  <si>
    <t>131,701元至137,100元</t>
  </si>
  <si>
    <t>137,100元</t>
  </si>
  <si>
    <t>25,591元至28,800元</t>
  </si>
  <si>
    <t>28,800元</t>
  </si>
  <si>
    <t>137,101元至142,500元</t>
  </si>
  <si>
    <t>142,500元</t>
  </si>
  <si>
    <t>第5組</t>
  </si>
  <si>
    <t>28,801元至30,300元</t>
  </si>
  <si>
    <t>30,300元</t>
  </si>
  <si>
    <t>142,501元至147,900元</t>
  </si>
  <si>
    <t>147,900元</t>
  </si>
  <si>
    <t>30,301元至31,800元</t>
  </si>
  <si>
    <t>31,800元</t>
  </si>
  <si>
    <t>147,901元以上</t>
  </si>
  <si>
    <t>150,000元</t>
  </si>
  <si>
    <t>31,801元至33,300元</t>
  </si>
  <si>
    <t>33,300元</t>
  </si>
  <si>
    <t>33,301元至34,800元</t>
  </si>
  <si>
    <t>34,800元</t>
  </si>
  <si>
    <t>備註：</t>
  </si>
  <si>
    <t>34,801元至36,300元</t>
  </si>
  <si>
    <t>36,300元</t>
  </si>
  <si>
    <t>一、本表依勞工退休金條例第十四條第五項規定訂定之。</t>
  </si>
  <si>
    <t>第6組</t>
  </si>
  <si>
    <t>36,301元至38,200元</t>
  </si>
  <si>
    <t>38,200元</t>
  </si>
  <si>
    <t>二、本表月提繳工資/月提繳執行業務所得金額以新臺幣元
　　為單位，角以下四捨五入。</t>
  </si>
  <si>
    <t>38,201元至40,100元</t>
  </si>
  <si>
    <t>40,100元</t>
  </si>
  <si>
    <t>40,101元至42,000元</t>
  </si>
  <si>
    <t>42,000元</t>
  </si>
  <si>
    <t>42,001元至43,900元</t>
  </si>
  <si>
    <t>43,900元</t>
  </si>
  <si>
    <t>43,901元至45,800元</t>
  </si>
  <si>
    <t>45,800元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</si>
</sst>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-* #,##0_-;\-* #,##0_-;_-* &quot;-&quot;_-;_-@"/>
  </numFmts>
  <fonts count="46">
    <font>
      <sz val="12"/>
      <color rgb="FF000000"/>
      <name val="PMingLiu"/>
      <scheme val="minor"/>
    </font>
    <font>
      <b/>
      <sz val="20"/>
      <color theme="1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sz val="14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b/>
      <sz val="20"/>
      <color rgb="FF0066CC"/>
      <name val="Microsoft JhengHei"/>
      <family val="2"/>
      <charset val="136"/>
    </font>
    <font>
      <b/>
      <sz val="14"/>
      <color theme="1"/>
      <name val="Microsoft JhengHei"/>
      <family val="2"/>
      <charset val="136"/>
    </font>
    <font>
      <b/>
      <sz val="18"/>
      <color rgb="FF0000FF"/>
      <name val="Microsoft JhengHei"/>
      <family val="2"/>
      <charset val="136"/>
    </font>
    <font>
      <sz val="12"/>
      <name val="PMingLiu"/>
      <family val="1"/>
      <charset val="136"/>
    </font>
    <font>
      <b/>
      <sz val="16"/>
      <color theme="1"/>
      <name val="Microsoft JhengHei"/>
      <family val="2"/>
      <charset val="136"/>
    </font>
    <font>
      <b/>
      <sz val="16"/>
      <color rgb="FF000000"/>
      <name val="Microsoft JhengHei"/>
      <family val="2"/>
      <charset val="136"/>
    </font>
    <font>
      <b/>
      <u/>
      <sz val="16"/>
      <color rgb="FF008000"/>
      <name val="Microsoft JhengHei"/>
      <family val="2"/>
      <charset val="136"/>
    </font>
    <font>
      <b/>
      <u/>
      <sz val="16"/>
      <color rgb="FF008000"/>
      <name val="Microsoft JhengHei"/>
      <family val="2"/>
      <charset val="136"/>
    </font>
    <font>
      <b/>
      <u/>
      <sz val="16"/>
      <color rgb="FF008000"/>
      <name val="Microsoft JhengHei"/>
      <family val="2"/>
      <charset val="136"/>
    </font>
    <font>
      <b/>
      <u/>
      <sz val="16"/>
      <color theme="5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sz val="14"/>
      <color rgb="FFFF0000"/>
      <name val="Microsoft JhengHei"/>
      <family val="2"/>
      <charset val="136"/>
    </font>
    <font>
      <b/>
      <sz val="14"/>
      <color rgb="FF0066CC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rgb="FFFF0000"/>
      <name val="Microsoft JhengHei"/>
      <family val="2"/>
      <charset val="136"/>
    </font>
    <font>
      <sz val="12"/>
      <color rgb="FFFF0000"/>
      <name val="Microsoft JhengHei"/>
      <family val="2"/>
      <charset val="136"/>
    </font>
    <font>
      <sz val="12"/>
      <color rgb="FF0000FF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8"/>
      <color theme="1"/>
      <name val="Microsoft JhengHei"/>
      <family val="2"/>
      <charset val="136"/>
    </font>
    <font>
      <sz val="12"/>
      <color rgb="FF003366"/>
      <name val="Microsoft JhengHei"/>
      <family val="2"/>
      <charset val="136"/>
    </font>
    <font>
      <sz val="11"/>
      <color theme="0"/>
      <name val="Microsoft JhengHei"/>
      <family val="2"/>
      <charset val="136"/>
    </font>
    <font>
      <sz val="11"/>
      <color rgb="FF969696"/>
      <name val="Microsoft JhengHei"/>
      <family val="2"/>
      <charset val="136"/>
    </font>
    <font>
      <sz val="11"/>
      <color rgb="FF008000"/>
      <name val="Microsoft JhengHei"/>
      <family val="2"/>
      <charset val="136"/>
    </font>
    <font>
      <sz val="11"/>
      <color rgb="FF000000"/>
      <name val="Microsoft JhengHei"/>
      <family val="2"/>
      <charset val="136"/>
    </font>
    <font>
      <sz val="11"/>
      <color rgb="FFFF0000"/>
      <name val="Microsoft JhengHei"/>
      <family val="2"/>
      <charset val="136"/>
    </font>
    <font>
      <b/>
      <sz val="11"/>
      <color rgb="FFFF0000"/>
      <name val="Microsoft JhengHei"/>
      <family val="2"/>
      <charset val="136"/>
    </font>
    <font>
      <b/>
      <sz val="16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rgb="FF993300"/>
      <name val="微軟正黑體"/>
      <family val="2"/>
      <charset val="136"/>
    </font>
    <font>
      <b/>
      <sz val="14"/>
      <color rgb="FF0066CC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9"/>
      <name val="PMingLiu"/>
      <family val="3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7" fontId="9" fillId="4" borderId="12" xfId="0" applyNumberFormat="1" applyFont="1" applyFill="1" applyBorder="1" applyAlignment="1">
      <alignment horizontal="center" vertical="center"/>
    </xf>
    <xf numFmtId="177" fontId="9" fillId="5" borderId="11" xfId="0" applyNumberFormat="1" applyFont="1" applyFill="1" applyBorder="1" applyAlignment="1">
      <alignment horizontal="center" vertical="center"/>
    </xf>
    <xf numFmtId="177" fontId="5" fillId="2" borderId="13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3" fillId="4" borderId="12" xfId="0" applyNumberFormat="1" applyFont="1" applyFill="1" applyBorder="1" applyAlignment="1">
      <alignment horizontal="center" vertical="center" wrapText="1"/>
    </xf>
    <xf numFmtId="177" fontId="3" fillId="5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177" fontId="5" fillId="4" borderId="12" xfId="0" applyNumberFormat="1" applyFont="1" applyFill="1" applyBorder="1" applyAlignment="1">
      <alignment horizontal="center" vertical="center"/>
    </xf>
    <xf numFmtId="177" fontId="5" fillId="5" borderId="11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3" fillId="5" borderId="11" xfId="0" applyFont="1" applyFill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177" fontId="3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176" fontId="20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2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76" fontId="21" fillId="0" borderId="38" xfId="0" applyNumberFormat="1" applyFont="1" applyBorder="1" applyAlignment="1">
      <alignment horizontal="center" vertical="center"/>
    </xf>
    <xf numFmtId="176" fontId="24" fillId="0" borderId="28" xfId="0" applyNumberFormat="1" applyFont="1" applyBorder="1" applyAlignment="1">
      <alignment horizontal="center" vertical="center"/>
    </xf>
    <xf numFmtId="176" fontId="21" fillId="0" borderId="29" xfId="0" applyNumberFormat="1" applyFont="1" applyBorder="1" applyAlignment="1">
      <alignment horizontal="center" vertical="center"/>
    </xf>
    <xf numFmtId="176" fontId="21" fillId="0" borderId="30" xfId="0" applyNumberFormat="1" applyFont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176" fontId="21" fillId="0" borderId="3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21" fillId="0" borderId="39" xfId="0" applyNumberFormat="1" applyFont="1" applyBorder="1" applyAlignment="1">
      <alignment horizontal="center" vertical="center"/>
    </xf>
    <xf numFmtId="176" fontId="21" fillId="0" borderId="40" xfId="0" applyNumberFormat="1" applyFont="1" applyBorder="1" applyAlignment="1">
      <alignment horizontal="center" vertical="center"/>
    </xf>
    <xf numFmtId="176" fontId="21" fillId="0" borderId="41" xfId="0" applyNumberFormat="1" applyFont="1" applyBorder="1" applyAlignment="1">
      <alignment horizontal="center" vertical="center"/>
    </xf>
    <xf numFmtId="176" fontId="21" fillId="0" borderId="42" xfId="0" applyNumberFormat="1" applyFont="1" applyBorder="1" applyAlignment="1">
      <alignment horizontal="center" vertical="center"/>
    </xf>
    <xf numFmtId="176" fontId="21" fillId="0" borderId="43" xfId="0" applyNumberFormat="1" applyFont="1" applyBorder="1" applyAlignment="1">
      <alignment horizontal="center" vertical="center"/>
    </xf>
    <xf numFmtId="176" fontId="21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45" xfId="0" applyNumberFormat="1" applyFont="1" applyBorder="1" applyAlignment="1">
      <alignment horizontal="center" vertical="center"/>
    </xf>
    <xf numFmtId="176" fontId="21" fillId="0" borderId="46" xfId="0" applyNumberFormat="1" applyFont="1" applyBorder="1" applyAlignment="1">
      <alignment horizontal="center" vertical="center"/>
    </xf>
    <xf numFmtId="176" fontId="24" fillId="0" borderId="47" xfId="0" applyNumberFormat="1" applyFont="1" applyBorder="1" applyAlignment="1">
      <alignment horizontal="center" vertical="center"/>
    </xf>
    <xf numFmtId="176" fontId="21" fillId="0" borderId="48" xfId="0" applyNumberFormat="1" applyFont="1" applyBorder="1" applyAlignment="1">
      <alignment horizontal="center" vertical="center"/>
    </xf>
    <xf numFmtId="176" fontId="21" fillId="0" borderId="49" xfId="0" applyNumberFormat="1" applyFont="1" applyBorder="1" applyAlignment="1">
      <alignment horizontal="center" vertical="center"/>
    </xf>
    <xf numFmtId="176" fontId="24" fillId="0" borderId="49" xfId="0" applyNumberFormat="1" applyFont="1" applyBorder="1" applyAlignment="1">
      <alignment horizontal="center" vertical="center"/>
    </xf>
    <xf numFmtId="176" fontId="21" fillId="0" borderId="5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25" fillId="0" borderId="0" xfId="0" applyFont="1" applyAlignment="1">
      <alignment horizontal="center" vertical="center"/>
    </xf>
    <xf numFmtId="0" fontId="21" fillId="5" borderId="11" xfId="0" applyFont="1" applyFill="1" applyBorder="1"/>
    <xf numFmtId="0" fontId="22" fillId="5" borderId="11" xfId="0" applyFont="1" applyFill="1" applyBorder="1" applyAlignment="1">
      <alignment horizontal="center" vertical="center"/>
    </xf>
    <xf numFmtId="0" fontId="23" fillId="6" borderId="11" xfId="0" applyFont="1" applyFill="1" applyBorder="1"/>
    <xf numFmtId="0" fontId="26" fillId="6" borderId="11" xfId="0" applyFont="1" applyFill="1" applyBorder="1" applyAlignment="1">
      <alignment horizontal="right"/>
    </xf>
    <xf numFmtId="0" fontId="21" fillId="6" borderId="58" xfId="0" applyFont="1" applyFill="1" applyBorder="1"/>
    <xf numFmtId="176" fontId="25" fillId="0" borderId="0" xfId="0" applyNumberFormat="1" applyFont="1" applyAlignment="1">
      <alignment horizontal="center"/>
    </xf>
    <xf numFmtId="0" fontId="21" fillId="6" borderId="63" xfId="0" applyFont="1" applyFill="1" applyBorder="1" applyAlignment="1">
      <alignment horizontal="center" vertical="center"/>
    </xf>
    <xf numFmtId="0" fontId="21" fillId="6" borderId="64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/>
    </xf>
    <xf numFmtId="0" fontId="21" fillId="6" borderId="64" xfId="0" applyFont="1" applyFill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1" fillId="6" borderId="68" xfId="0" applyFont="1" applyFill="1" applyBorder="1" applyAlignment="1">
      <alignment horizontal="center" vertical="center"/>
    </xf>
    <xf numFmtId="177" fontId="21" fillId="6" borderId="11" xfId="0" applyNumberFormat="1" applyFont="1" applyFill="1" applyBorder="1" applyAlignment="1">
      <alignment horizontal="center" vertical="center"/>
    </xf>
    <xf numFmtId="0" fontId="21" fillId="6" borderId="69" xfId="0" applyFont="1" applyFill="1" applyBorder="1" applyAlignment="1">
      <alignment horizontal="center" vertical="center"/>
    </xf>
    <xf numFmtId="0" fontId="28" fillId="6" borderId="63" xfId="0" applyFont="1" applyFill="1" applyBorder="1" applyAlignment="1">
      <alignment horizontal="center" vertical="center"/>
    </xf>
    <xf numFmtId="0" fontId="28" fillId="6" borderId="70" xfId="0" applyFont="1" applyFill="1" applyBorder="1" applyAlignment="1">
      <alignment horizontal="center" vertical="center"/>
    </xf>
    <xf numFmtId="0" fontId="21" fillId="6" borderId="71" xfId="0" applyFont="1" applyFill="1" applyBorder="1" applyAlignment="1">
      <alignment horizontal="center" vertical="center"/>
    </xf>
    <xf numFmtId="177" fontId="21" fillId="6" borderId="72" xfId="0" applyNumberFormat="1" applyFont="1" applyFill="1" applyBorder="1" applyAlignment="1">
      <alignment horizontal="center" vertical="center"/>
    </xf>
    <xf numFmtId="0" fontId="21" fillId="6" borderId="73" xfId="0" applyFont="1" applyFill="1" applyBorder="1" applyAlignment="1">
      <alignment horizontal="center" vertical="center"/>
    </xf>
    <xf numFmtId="0" fontId="21" fillId="6" borderId="74" xfId="0" applyFont="1" applyFill="1" applyBorder="1" applyAlignment="1">
      <alignment horizontal="center" vertical="center"/>
    </xf>
    <xf numFmtId="0" fontId="28" fillId="6" borderId="74" xfId="0" applyFont="1" applyFill="1" applyBorder="1" applyAlignment="1">
      <alignment horizontal="center" vertical="center"/>
    </xf>
    <xf numFmtId="0" fontId="28" fillId="6" borderId="75" xfId="0" applyFont="1" applyFill="1" applyBorder="1" applyAlignment="1">
      <alignment horizontal="center" vertical="center"/>
    </xf>
    <xf numFmtId="0" fontId="21" fillId="6" borderId="76" xfId="0" applyFont="1" applyFill="1" applyBorder="1" applyAlignment="1">
      <alignment horizontal="center" vertical="center"/>
    </xf>
    <xf numFmtId="177" fontId="21" fillId="6" borderId="77" xfId="0" applyNumberFormat="1" applyFont="1" applyFill="1" applyBorder="1" applyAlignment="1">
      <alignment horizontal="center" vertical="center"/>
    </xf>
    <xf numFmtId="0" fontId="21" fillId="6" borderId="78" xfId="0" applyFont="1" applyFill="1" applyBorder="1" applyAlignment="1">
      <alignment horizontal="center" vertical="center"/>
    </xf>
    <xf numFmtId="0" fontId="21" fillId="6" borderId="79" xfId="0" applyFont="1" applyFill="1" applyBorder="1" applyAlignment="1">
      <alignment horizontal="center" vertical="center"/>
    </xf>
    <xf numFmtId="0" fontId="28" fillId="6" borderId="79" xfId="0" applyFont="1" applyFill="1" applyBorder="1" applyAlignment="1">
      <alignment horizontal="center" vertical="center"/>
    </xf>
    <xf numFmtId="0" fontId="28" fillId="6" borderId="80" xfId="0" applyFont="1" applyFill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7" fontId="30" fillId="0" borderId="0" xfId="0" applyNumberFormat="1" applyFont="1" applyAlignment="1">
      <alignment vertical="center"/>
    </xf>
    <xf numFmtId="0" fontId="32" fillId="0" borderId="0" xfId="0" applyFont="1" applyAlignment="1">
      <alignment horizontal="left"/>
    </xf>
    <xf numFmtId="177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1" fillId="0" borderId="30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right" vertical="center" wrapText="1"/>
    </xf>
    <xf numFmtId="0" fontId="21" fillId="0" borderId="44" xfId="0" applyFont="1" applyBorder="1" applyAlignment="1">
      <alignment vertical="center"/>
    </xf>
    <xf numFmtId="0" fontId="21" fillId="0" borderId="44" xfId="0" applyFont="1" applyBorder="1" applyAlignment="1">
      <alignment vertical="top" wrapText="1"/>
    </xf>
    <xf numFmtId="0" fontId="21" fillId="0" borderId="83" xfId="0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0" fontId="21" fillId="0" borderId="33" xfId="0" applyFont="1" applyBorder="1" applyAlignment="1">
      <alignment vertical="top" wrapText="1"/>
    </xf>
    <xf numFmtId="0" fontId="21" fillId="0" borderId="84" xfId="0" applyFont="1" applyBorder="1"/>
    <xf numFmtId="0" fontId="21" fillId="0" borderId="85" xfId="0" applyFont="1" applyBorder="1"/>
    <xf numFmtId="0" fontId="21" fillId="0" borderId="86" xfId="0" applyFont="1" applyBorder="1"/>
    <xf numFmtId="0" fontId="12" fillId="3" borderId="9" xfId="0" applyFont="1" applyFill="1" applyBorder="1" applyAlignment="1">
      <alignment horizontal="center" vertical="center"/>
    </xf>
    <xf numFmtId="0" fontId="8" fillId="0" borderId="10" xfId="0" applyFont="1" applyBorder="1"/>
    <xf numFmtId="0" fontId="13" fillId="4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0" borderId="8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/>
    <xf numFmtId="0" fontId="9" fillId="2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wrapText="1"/>
    </xf>
    <xf numFmtId="0" fontId="8" fillId="0" borderId="18" xfId="0" applyFont="1" applyBorder="1"/>
    <xf numFmtId="0" fontId="1" fillId="0" borderId="0" xfId="0" applyFont="1" applyAlignment="1">
      <alignment horizontal="center"/>
    </xf>
    <xf numFmtId="0" fontId="22" fillId="0" borderId="19" xfId="0" applyFont="1" applyBorder="1" applyAlignment="1">
      <alignment horizontal="left" shrinkToFit="1"/>
    </xf>
    <xf numFmtId="0" fontId="8" fillId="0" borderId="19" xfId="0" applyFont="1" applyBorder="1"/>
    <xf numFmtId="0" fontId="21" fillId="0" borderId="20" xfId="0" applyFont="1" applyBorder="1" applyAlignment="1">
      <alignment horizontal="center" vertical="center"/>
    </xf>
    <xf numFmtId="0" fontId="8" fillId="0" borderId="27" xfId="0" applyFont="1" applyBorder="1"/>
    <xf numFmtId="0" fontId="21" fillId="0" borderId="21" xfId="0" applyFont="1" applyBorder="1" applyAlignment="1">
      <alignment horizontal="center" vertical="center"/>
    </xf>
    <xf numFmtId="0" fontId="8" fillId="0" borderId="22" xfId="0" applyFont="1" applyBorder="1"/>
    <xf numFmtId="0" fontId="21" fillId="0" borderId="23" xfId="0" applyFont="1" applyBorder="1" applyAlignment="1">
      <alignment horizontal="center" vertical="center"/>
    </xf>
    <xf numFmtId="0" fontId="8" fillId="0" borderId="21" xfId="0" applyFont="1" applyBorder="1"/>
    <xf numFmtId="0" fontId="8" fillId="0" borderId="24" xfId="0" applyFont="1" applyBorder="1"/>
    <xf numFmtId="0" fontId="21" fillId="0" borderId="25" xfId="0" applyFont="1" applyBorder="1" applyAlignment="1">
      <alignment horizontal="center" vertical="center" wrapText="1"/>
    </xf>
    <xf numFmtId="0" fontId="8" fillId="0" borderId="25" xfId="0" applyFont="1" applyBorder="1"/>
    <xf numFmtId="0" fontId="21" fillId="0" borderId="20" xfId="0" applyFont="1" applyBorder="1" applyAlignment="1">
      <alignment horizontal="center" vertical="center" wrapText="1"/>
    </xf>
    <xf numFmtId="0" fontId="27" fillId="6" borderId="51" xfId="0" applyFont="1" applyFill="1" applyBorder="1" applyAlignment="1">
      <alignment horizontal="center"/>
    </xf>
    <xf numFmtId="0" fontId="8" fillId="0" borderId="52" xfId="0" applyFont="1" applyBorder="1"/>
    <xf numFmtId="0" fontId="8" fillId="0" borderId="53" xfId="0" applyFont="1" applyBorder="1"/>
    <xf numFmtId="0" fontId="22" fillId="5" borderId="51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/>
    </xf>
    <xf numFmtId="0" fontId="8" fillId="0" borderId="55" xfId="0" applyFont="1" applyBorder="1"/>
    <xf numFmtId="0" fontId="8" fillId="0" borderId="56" xfId="0" applyFont="1" applyBorder="1"/>
    <xf numFmtId="0" fontId="21" fillId="6" borderId="57" xfId="0" applyFont="1" applyFill="1" applyBorder="1" applyAlignment="1">
      <alignment horizontal="center" vertical="center" wrapText="1"/>
    </xf>
    <xf numFmtId="0" fontId="8" fillId="0" borderId="62" xfId="0" applyFont="1" applyBorder="1"/>
    <xf numFmtId="0" fontId="21" fillId="6" borderId="59" xfId="0" applyFont="1" applyFill="1" applyBorder="1" applyAlignment="1">
      <alignment horizontal="center" vertical="center"/>
    </xf>
    <xf numFmtId="0" fontId="21" fillId="6" borderId="60" xfId="0" applyFont="1" applyFill="1" applyBorder="1" applyAlignment="1">
      <alignment vertical="center" wrapText="1"/>
    </xf>
    <xf numFmtId="0" fontId="8" fillId="0" borderId="66" xfId="0" applyFont="1" applyBorder="1"/>
    <xf numFmtId="0" fontId="21" fillId="6" borderId="61" xfId="0" applyFont="1" applyFill="1" applyBorder="1" applyAlignment="1">
      <alignment vertical="center" wrapText="1"/>
    </xf>
    <xf numFmtId="0" fontId="8" fillId="0" borderId="67" xfId="0" applyFont="1" applyBorder="1"/>
    <xf numFmtId="0" fontId="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8" fillId="0" borderId="3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L6" sqref="L6"/>
    </sheetView>
  </sheetViews>
  <sheetFormatPr defaultColWidth="11.25" defaultRowHeight="15" customHeight="1"/>
  <cols>
    <col min="1" max="1" width="20.125" customWidth="1"/>
    <col min="2" max="2" width="20.625" customWidth="1"/>
    <col min="3" max="3" width="20.125" customWidth="1"/>
    <col min="4" max="4" width="20.625" customWidth="1"/>
    <col min="5" max="5" width="20.125" customWidth="1"/>
    <col min="6" max="6" width="20.625" customWidth="1"/>
    <col min="7" max="7" width="14.25" customWidth="1"/>
    <col min="8" max="26" width="8" customWidth="1"/>
  </cols>
  <sheetData>
    <row r="1" spans="1:26" ht="65.25" customHeight="1">
      <c r="A1" s="153" t="s">
        <v>0</v>
      </c>
      <c r="B1" s="152"/>
      <c r="C1" s="152"/>
      <c r="D1" s="152"/>
      <c r="E1" s="152"/>
      <c r="F1" s="15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.75" customHeight="1">
      <c r="A2" s="3" t="s">
        <v>1</v>
      </c>
      <c r="B2" s="4"/>
      <c r="C2" s="5"/>
      <c r="D2" s="6"/>
      <c r="E2" s="154" t="s">
        <v>2</v>
      </c>
      <c r="F2" s="152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6.75" customHeight="1">
      <c r="A3" s="3" t="s">
        <v>3</v>
      </c>
      <c r="B3" s="8" t="s">
        <v>4</v>
      </c>
      <c r="C3" s="9" t="s">
        <v>5</v>
      </c>
      <c r="D3" s="155" t="s">
        <v>6</v>
      </c>
      <c r="E3" s="15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>
      <c r="A4" s="10"/>
      <c r="B4" s="11"/>
      <c r="C4" s="11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>
      <c r="A5" s="157" t="s">
        <v>7</v>
      </c>
      <c r="B5" s="150"/>
      <c r="C5" s="158" t="s">
        <v>8</v>
      </c>
      <c r="D5" s="147"/>
      <c r="E5" s="159" t="s">
        <v>9</v>
      </c>
      <c r="F5" s="147"/>
      <c r="G5" s="1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4" t="s">
        <v>10</v>
      </c>
      <c r="B6" s="15">
        <f>勞保保額</f>
        <v>0</v>
      </c>
      <c r="C6" s="16" t="s">
        <v>11</v>
      </c>
      <c r="D6" s="17" t="e">
        <f>健保保額</f>
        <v>#N/A</v>
      </c>
      <c r="E6" s="18" t="s">
        <v>12</v>
      </c>
      <c r="F6" s="19">
        <f>月提繳工資</f>
        <v>0</v>
      </c>
      <c r="G6" s="2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9.25" customHeight="1">
      <c r="A7" s="14" t="s">
        <v>13</v>
      </c>
      <c r="B7" s="21">
        <f>勞保自付額</f>
        <v>0</v>
      </c>
      <c r="C7" s="16" t="s">
        <v>14</v>
      </c>
      <c r="D7" s="22" t="e">
        <f>健保自付額</f>
        <v>#N/A</v>
      </c>
      <c r="E7" s="18" t="s">
        <v>14</v>
      </c>
      <c r="F7" s="23" t="s">
        <v>15</v>
      </c>
      <c r="G7" s="2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9.25" customHeight="1">
      <c r="A8" s="25" t="s">
        <v>16</v>
      </c>
      <c r="B8" s="21">
        <f>勞保校付額</f>
        <v>0</v>
      </c>
      <c r="C8" s="16" t="s">
        <v>17</v>
      </c>
      <c r="D8" s="22" t="e">
        <f>健保校付額</f>
        <v>#N/A</v>
      </c>
      <c r="E8" s="26" t="s">
        <v>18</v>
      </c>
      <c r="F8" s="27">
        <f>勞工退休金提撥金額</f>
        <v>0</v>
      </c>
      <c r="G8" s="2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9.25" customHeight="1">
      <c r="A9" s="149" t="s">
        <v>19</v>
      </c>
      <c r="B9" s="150"/>
      <c r="C9" s="146" t="s">
        <v>20</v>
      </c>
      <c r="D9" s="147"/>
      <c r="E9" s="148" t="s">
        <v>21</v>
      </c>
      <c r="F9" s="147"/>
      <c r="G9" s="2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30"/>
      <c r="B10" s="30"/>
      <c r="C10" s="30"/>
      <c r="D10" s="30"/>
      <c r="E10" s="31"/>
      <c r="F10" s="32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30" customHeight="1">
      <c r="A11" s="160" t="s">
        <v>22</v>
      </c>
      <c r="B11" s="161"/>
      <c r="C11" s="161"/>
      <c r="D11" s="161"/>
      <c r="E11" s="161"/>
      <c r="F11" s="161"/>
      <c r="G11" s="3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hidden="1" customHeight="1">
      <c r="A12" s="6" t="s">
        <v>3</v>
      </c>
      <c r="B12" s="36"/>
      <c r="C12" s="36" t="s">
        <v>23</v>
      </c>
      <c r="D12" s="36" t="s">
        <v>24</v>
      </c>
      <c r="E12" s="36" t="s">
        <v>25</v>
      </c>
      <c r="F12" s="6" t="s">
        <v>5</v>
      </c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hidden="1" customHeight="1">
      <c r="A13" s="6" t="s">
        <v>26</v>
      </c>
      <c r="B13" s="36" t="s">
        <v>27</v>
      </c>
      <c r="C13" s="37">
        <f>VLOOKUP(B6,勞工保險費分擔金額表!B:D,2,FALSE)</f>
        <v>0</v>
      </c>
      <c r="D13" s="37">
        <f>VLOOKUP(B6,勞工保險費分擔金額表!B:H,4,FALSE)</f>
        <v>0</v>
      </c>
      <c r="E13" s="36"/>
      <c r="F13" s="2" t="s">
        <v>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hidden="1" customHeight="1">
      <c r="A14" s="6" t="s">
        <v>4</v>
      </c>
      <c r="B14" s="36" t="s">
        <v>28</v>
      </c>
      <c r="C14" s="37">
        <f>VLOOKUP(B6,勞工保險費分擔金額表!B:D,3,FALSE)</f>
        <v>0</v>
      </c>
      <c r="D14" s="37">
        <f>VLOOKUP(B6,勞工保險費分擔金額表!B:H,5,FALSE)</f>
        <v>0</v>
      </c>
      <c r="E14" s="36"/>
      <c r="F14" s="2" t="s">
        <v>29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hidden="1" customHeight="1">
      <c r="A15" s="6"/>
      <c r="B15" s="36" t="s">
        <v>30</v>
      </c>
      <c r="C15" s="6"/>
      <c r="D15" s="37">
        <f>E15</f>
        <v>0</v>
      </c>
      <c r="E15" s="37">
        <f>VLOOKUP(D20,勞工保險費分擔金額表!N:O,2,FALSE)</f>
        <v>0</v>
      </c>
      <c r="F15" s="2" t="s">
        <v>31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hidden="1" customHeight="1">
      <c r="A16" s="6"/>
      <c r="B16" s="36" t="s">
        <v>32</v>
      </c>
      <c r="C16" s="6"/>
      <c r="D16" s="36"/>
      <c r="E16" s="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hidden="1" customHeight="1">
      <c r="A17" s="6" t="s">
        <v>33</v>
      </c>
      <c r="B17" s="36" t="s">
        <v>34</v>
      </c>
      <c r="C17" s="38">
        <f>SUM($C$13:$C$14)</f>
        <v>0</v>
      </c>
      <c r="D17" s="38">
        <f>SUM($D$13:$D$16)</f>
        <v>0</v>
      </c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hidden="1" customHeight="1">
      <c r="A18" s="6" t="str">
        <f>IF(是否超過65歲="YES","非一般教職員",IF(身份別="未與本國人結婚之外籍人士","非一般教職員","一般教職員"))</f>
        <v>一般教職員</v>
      </c>
      <c r="B18" s="36" t="s">
        <v>35</v>
      </c>
      <c r="C18" s="38">
        <f>SUM($C$13:$C$14)-$C$14</f>
        <v>0</v>
      </c>
      <c r="D18" s="38">
        <f>SUM($D$13:$D$16)-$D$14</f>
        <v>0</v>
      </c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hidden="1" customHeight="1">
      <c r="A19" s="6"/>
      <c r="B19" s="36"/>
      <c r="C19" s="6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hidden="1" customHeight="1">
      <c r="A20" s="39" t="s">
        <v>10</v>
      </c>
      <c r="B20" s="40">
        <f>LOOKUP($B$2,勞工保險費分擔金額表!A:A,勞工保險費分擔金額表!B:B)</f>
        <v>0</v>
      </c>
      <c r="C20" s="39" t="s">
        <v>36</v>
      </c>
      <c r="D20" s="40">
        <f>LOOKUP($B$2,勞工保險費分擔金額表!M:M,勞工保險費分擔金額表!N:N)</f>
        <v>0</v>
      </c>
      <c r="E20" s="39" t="s">
        <v>11</v>
      </c>
      <c r="F20" s="40" t="e">
        <f>LOOKUP($B$2,全民健康保險費負擔金額表!A:A,全民健康保險費負擔金額表!C:C)</f>
        <v>#N/A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hidden="1" customHeight="1">
      <c r="A21" s="41" t="s">
        <v>37</v>
      </c>
      <c r="B21" s="41" t="s">
        <v>38</v>
      </c>
      <c r="C21" s="41"/>
      <c r="D21" s="41"/>
      <c r="E21" s="41" t="s">
        <v>39</v>
      </c>
      <c r="F21" s="41" t="s">
        <v>40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hidden="1" customHeight="1">
      <c r="A22" s="42">
        <f>VLOOKUP($A$18,$B$17:$D$18,2,FALSE)</f>
        <v>0</v>
      </c>
      <c r="B22" s="42">
        <f>VLOOKUP($A$18,$B$17:$D$18,3,FALSE)</f>
        <v>0</v>
      </c>
      <c r="C22" s="41"/>
      <c r="D22" s="41"/>
      <c r="E22" s="41" t="e">
        <f>VLOOKUP(健保保額,全民健康保險費負擔金額表!C6:D64,2,FALSE)</f>
        <v>#N/A</v>
      </c>
      <c r="F22" s="41" t="e">
        <f>VLOOKUP(健保保額,全民健康保險費負擔金額表!C6:H64,6,FALSE)</f>
        <v>#N/A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hidden="1" customHeight="1">
      <c r="A23" s="6"/>
      <c r="B23" s="6"/>
      <c r="C23" s="6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hidden="1" customHeight="1">
      <c r="A24" s="151" t="s">
        <v>41</v>
      </c>
      <c r="B24" s="152"/>
      <c r="C24" s="15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hidden="1" customHeight="1">
      <c r="A25" s="36" t="s">
        <v>42</v>
      </c>
      <c r="B25" s="36" t="s">
        <v>12</v>
      </c>
      <c r="C25" s="36" t="s">
        <v>43</v>
      </c>
      <c r="D25" s="39" t="s">
        <v>44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hidden="1" customHeight="1">
      <c r="A26" s="36">
        <v>0</v>
      </c>
      <c r="B26" s="36">
        <v>0</v>
      </c>
      <c r="C26" s="36">
        <v>0</v>
      </c>
      <c r="D26" s="43">
        <f>IF(身份別="未與本國人結婚之外籍人士",0,VLOOKUP(B2,A26:C88,2))</f>
        <v>0</v>
      </c>
      <c r="E26" s="2"/>
      <c r="F26" s="2" t="s">
        <v>45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hidden="1" customHeight="1">
      <c r="A27" s="6">
        <v>1</v>
      </c>
      <c r="B27" s="44">
        <v>1500</v>
      </c>
      <c r="C27" s="6">
        <f t="shared" ref="C27:C88" si="0">ROUND(B27*6%,0)</f>
        <v>90</v>
      </c>
      <c r="D27" s="41" t="s">
        <v>43</v>
      </c>
      <c r="E27" s="2"/>
      <c r="F27" s="2" t="s">
        <v>46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hidden="1" customHeight="1">
      <c r="A28" s="44">
        <f t="shared" ref="A28:A88" si="1">B27+1</f>
        <v>1501</v>
      </c>
      <c r="B28" s="44">
        <v>3000</v>
      </c>
      <c r="C28" s="6">
        <f t="shared" si="0"/>
        <v>180</v>
      </c>
      <c r="D28" s="41">
        <f>IF(身份別="未與本國人結婚之外籍人士",0,VLOOKUP(B2,A26:C88,3))</f>
        <v>0</v>
      </c>
      <c r="E28" s="2"/>
      <c r="F28" s="2" t="s">
        <v>47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hidden="1" customHeight="1">
      <c r="A29" s="44">
        <f t="shared" si="1"/>
        <v>3001</v>
      </c>
      <c r="B29" s="44">
        <v>4500</v>
      </c>
      <c r="C29" s="6">
        <f t="shared" si="0"/>
        <v>270</v>
      </c>
      <c r="D29" s="6"/>
      <c r="E29" s="2"/>
      <c r="F29" s="2" t="s">
        <v>48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hidden="1" customHeight="1">
      <c r="A30" s="44">
        <f t="shared" si="1"/>
        <v>4501</v>
      </c>
      <c r="B30" s="44">
        <v>6000</v>
      </c>
      <c r="C30" s="6">
        <f t="shared" si="0"/>
        <v>360</v>
      </c>
      <c r="D30" s="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hidden="1" customHeight="1">
      <c r="A31" s="44">
        <f t="shared" si="1"/>
        <v>6001</v>
      </c>
      <c r="B31" s="44">
        <v>7500</v>
      </c>
      <c r="C31" s="6">
        <f t="shared" si="0"/>
        <v>450</v>
      </c>
      <c r="D31" s="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hidden="1" customHeight="1">
      <c r="A32" s="44">
        <f t="shared" si="1"/>
        <v>7501</v>
      </c>
      <c r="B32" s="44">
        <v>8700</v>
      </c>
      <c r="C32" s="6">
        <f t="shared" si="0"/>
        <v>522</v>
      </c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hidden="1" customHeight="1">
      <c r="A33" s="44">
        <f t="shared" si="1"/>
        <v>8701</v>
      </c>
      <c r="B33" s="44">
        <v>9900</v>
      </c>
      <c r="C33" s="6">
        <f t="shared" si="0"/>
        <v>594</v>
      </c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hidden="1" customHeight="1">
      <c r="A34" s="44">
        <f t="shared" si="1"/>
        <v>9901</v>
      </c>
      <c r="B34" s="44">
        <v>11100</v>
      </c>
      <c r="C34" s="6">
        <f t="shared" si="0"/>
        <v>666</v>
      </c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hidden="1" customHeight="1">
      <c r="A35" s="44">
        <f t="shared" si="1"/>
        <v>11101</v>
      </c>
      <c r="B35" s="44">
        <v>12540</v>
      </c>
      <c r="C35" s="6">
        <f t="shared" si="0"/>
        <v>752</v>
      </c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hidden="1" customHeight="1">
      <c r="A36" s="44">
        <f t="shared" si="1"/>
        <v>12541</v>
      </c>
      <c r="B36" s="44">
        <v>13500</v>
      </c>
      <c r="C36" s="6">
        <f t="shared" si="0"/>
        <v>810</v>
      </c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hidden="1" customHeight="1">
      <c r="A37" s="44">
        <f t="shared" si="1"/>
        <v>13501</v>
      </c>
      <c r="B37" s="44">
        <v>15840</v>
      </c>
      <c r="C37" s="6">
        <f t="shared" si="0"/>
        <v>950</v>
      </c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hidden="1" customHeight="1">
      <c r="A38" s="44">
        <f t="shared" si="1"/>
        <v>15841</v>
      </c>
      <c r="B38" s="44">
        <v>16500</v>
      </c>
      <c r="C38" s="6">
        <f t="shared" si="0"/>
        <v>990</v>
      </c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hidden="1" customHeight="1">
      <c r="A39" s="44">
        <f t="shared" si="1"/>
        <v>16501</v>
      </c>
      <c r="B39" s="44">
        <v>17280</v>
      </c>
      <c r="C39" s="6">
        <f t="shared" si="0"/>
        <v>1037</v>
      </c>
      <c r="D39" s="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hidden="1" customHeight="1">
      <c r="A40" s="44">
        <f t="shared" si="1"/>
        <v>17281</v>
      </c>
      <c r="B40" s="44">
        <v>17880</v>
      </c>
      <c r="C40" s="6">
        <f t="shared" si="0"/>
        <v>1073</v>
      </c>
      <c r="D40" s="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hidden="1" customHeight="1">
      <c r="A41" s="44">
        <f t="shared" si="1"/>
        <v>17881</v>
      </c>
      <c r="B41" s="44">
        <v>19047</v>
      </c>
      <c r="C41" s="6">
        <f t="shared" si="0"/>
        <v>1143</v>
      </c>
      <c r="D41" s="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hidden="1" customHeight="1">
      <c r="A42" s="44">
        <f t="shared" si="1"/>
        <v>19048</v>
      </c>
      <c r="B42" s="44">
        <v>20008</v>
      </c>
      <c r="C42" s="6">
        <f t="shared" si="0"/>
        <v>1200</v>
      </c>
      <c r="D42" s="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hidden="1" customHeight="1">
      <c r="A43" s="44">
        <f t="shared" si="1"/>
        <v>20009</v>
      </c>
      <c r="B43" s="44">
        <v>21009</v>
      </c>
      <c r="C43" s="6">
        <f t="shared" si="0"/>
        <v>1261</v>
      </c>
      <c r="D43" s="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hidden="1" customHeight="1">
      <c r="A44" s="44">
        <f t="shared" si="1"/>
        <v>21010</v>
      </c>
      <c r="B44" s="44">
        <v>22000</v>
      </c>
      <c r="C44" s="6">
        <f t="shared" si="0"/>
        <v>1320</v>
      </c>
      <c r="D44" s="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hidden="1" customHeight="1">
      <c r="A45" s="44">
        <f t="shared" si="1"/>
        <v>22001</v>
      </c>
      <c r="B45" s="44">
        <v>23100</v>
      </c>
      <c r="C45" s="6">
        <f t="shared" si="0"/>
        <v>1386</v>
      </c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hidden="1" customHeight="1">
      <c r="A46" s="44">
        <f t="shared" si="1"/>
        <v>23101</v>
      </c>
      <c r="B46" s="44">
        <v>24000</v>
      </c>
      <c r="C46" s="6">
        <f t="shared" si="0"/>
        <v>1440</v>
      </c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hidden="1" customHeight="1">
      <c r="A47" s="44">
        <f t="shared" si="1"/>
        <v>24001</v>
      </c>
      <c r="B47" s="44">
        <v>25250</v>
      </c>
      <c r="C47" s="6">
        <f t="shared" si="0"/>
        <v>1515</v>
      </c>
      <c r="D47" s="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hidden="1" customHeight="1">
      <c r="A48" s="44">
        <f t="shared" si="1"/>
        <v>25251</v>
      </c>
      <c r="B48" s="44">
        <v>26400</v>
      </c>
      <c r="C48" s="6">
        <f t="shared" si="0"/>
        <v>1584</v>
      </c>
      <c r="D48" s="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hidden="1" customHeight="1">
      <c r="A49" s="44">
        <f t="shared" si="1"/>
        <v>26401</v>
      </c>
      <c r="B49" s="44">
        <v>27600</v>
      </c>
      <c r="C49" s="6">
        <f t="shared" si="0"/>
        <v>1656</v>
      </c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hidden="1" customHeight="1">
      <c r="A50" s="44">
        <f t="shared" si="1"/>
        <v>27601</v>
      </c>
      <c r="B50" s="44">
        <v>28590</v>
      </c>
      <c r="C50" s="6">
        <f t="shared" si="0"/>
        <v>1715</v>
      </c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0" hidden="1" customHeight="1">
      <c r="A51" s="44">
        <f t="shared" si="1"/>
        <v>28591</v>
      </c>
      <c r="B51" s="44">
        <v>28800</v>
      </c>
      <c r="C51" s="6">
        <f t="shared" si="0"/>
        <v>1728</v>
      </c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hidden="1" customHeight="1">
      <c r="A52" s="44">
        <f t="shared" si="1"/>
        <v>28801</v>
      </c>
      <c r="B52" s="44">
        <v>30300</v>
      </c>
      <c r="C52" s="6">
        <f t="shared" si="0"/>
        <v>1818</v>
      </c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hidden="1" customHeight="1">
      <c r="A53" s="44">
        <f t="shared" si="1"/>
        <v>30301</v>
      </c>
      <c r="B53" s="44">
        <v>31800</v>
      </c>
      <c r="C53" s="6">
        <f t="shared" si="0"/>
        <v>1908</v>
      </c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hidden="1" customHeight="1">
      <c r="A54" s="44">
        <f t="shared" si="1"/>
        <v>31801</v>
      </c>
      <c r="B54" s="44">
        <v>33300</v>
      </c>
      <c r="C54" s="6">
        <f t="shared" si="0"/>
        <v>1998</v>
      </c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hidden="1" customHeight="1">
      <c r="A55" s="44">
        <f t="shared" si="1"/>
        <v>33301</v>
      </c>
      <c r="B55" s="44">
        <v>34800</v>
      </c>
      <c r="C55" s="6">
        <f t="shared" si="0"/>
        <v>2088</v>
      </c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hidden="1" customHeight="1">
      <c r="A56" s="44">
        <f t="shared" si="1"/>
        <v>34801</v>
      </c>
      <c r="B56" s="44">
        <v>36300</v>
      </c>
      <c r="C56" s="6">
        <f t="shared" si="0"/>
        <v>2178</v>
      </c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hidden="1" customHeight="1">
      <c r="A57" s="44">
        <f t="shared" si="1"/>
        <v>36301</v>
      </c>
      <c r="B57" s="44">
        <v>38200</v>
      </c>
      <c r="C57" s="6">
        <f t="shared" si="0"/>
        <v>2292</v>
      </c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hidden="1" customHeight="1">
      <c r="A58" s="44">
        <f t="shared" si="1"/>
        <v>38201</v>
      </c>
      <c r="B58" s="44">
        <v>40100</v>
      </c>
      <c r="C58" s="6">
        <f t="shared" si="0"/>
        <v>2406</v>
      </c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hidden="1" customHeight="1">
      <c r="A59" s="44">
        <f t="shared" si="1"/>
        <v>40101</v>
      </c>
      <c r="B59" s="44">
        <v>42000</v>
      </c>
      <c r="C59" s="6">
        <f t="shared" si="0"/>
        <v>2520</v>
      </c>
      <c r="D59" s="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hidden="1" customHeight="1">
      <c r="A60" s="44">
        <f t="shared" si="1"/>
        <v>42001</v>
      </c>
      <c r="B60" s="44">
        <v>43900</v>
      </c>
      <c r="C60" s="6">
        <f t="shared" si="0"/>
        <v>2634</v>
      </c>
      <c r="D60" s="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hidden="1" customHeight="1">
      <c r="A61" s="44">
        <f t="shared" si="1"/>
        <v>43901</v>
      </c>
      <c r="B61" s="44">
        <v>45800</v>
      </c>
      <c r="C61" s="6">
        <f t="shared" si="0"/>
        <v>2748</v>
      </c>
      <c r="D61" s="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hidden="1" customHeight="1">
      <c r="A62" s="44">
        <f t="shared" si="1"/>
        <v>45801</v>
      </c>
      <c r="B62" s="44">
        <v>48200</v>
      </c>
      <c r="C62" s="6">
        <f t="shared" si="0"/>
        <v>2892</v>
      </c>
      <c r="D62" s="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hidden="1" customHeight="1">
      <c r="A63" s="44">
        <f t="shared" si="1"/>
        <v>48201</v>
      </c>
      <c r="B63" s="44">
        <v>50600</v>
      </c>
      <c r="C63" s="6">
        <f t="shared" si="0"/>
        <v>3036</v>
      </c>
      <c r="D63" s="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hidden="1" customHeight="1">
      <c r="A64" s="44">
        <f t="shared" si="1"/>
        <v>50601</v>
      </c>
      <c r="B64" s="44">
        <v>53000</v>
      </c>
      <c r="C64" s="6">
        <f t="shared" si="0"/>
        <v>3180</v>
      </c>
      <c r="D64" s="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hidden="1" customHeight="1">
      <c r="A65" s="44">
        <f t="shared" si="1"/>
        <v>53001</v>
      </c>
      <c r="B65" s="44">
        <v>55400</v>
      </c>
      <c r="C65" s="6">
        <f t="shared" si="0"/>
        <v>3324</v>
      </c>
      <c r="D65" s="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0" hidden="1" customHeight="1">
      <c r="A66" s="44">
        <f t="shared" si="1"/>
        <v>55401</v>
      </c>
      <c r="B66" s="44">
        <v>57800</v>
      </c>
      <c r="C66" s="6">
        <f t="shared" si="0"/>
        <v>3468</v>
      </c>
      <c r="D66" s="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" hidden="1" customHeight="1">
      <c r="A67" s="44">
        <f t="shared" si="1"/>
        <v>57801</v>
      </c>
      <c r="B67" s="44">
        <v>60800</v>
      </c>
      <c r="C67" s="6">
        <f t="shared" si="0"/>
        <v>3648</v>
      </c>
      <c r="D67" s="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hidden="1" customHeight="1">
      <c r="A68" s="44">
        <f t="shared" si="1"/>
        <v>60801</v>
      </c>
      <c r="B68" s="44">
        <v>63800</v>
      </c>
      <c r="C68" s="6">
        <f t="shared" si="0"/>
        <v>3828</v>
      </c>
      <c r="D68" s="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hidden="1" customHeight="1">
      <c r="A69" s="44">
        <f t="shared" si="1"/>
        <v>63801</v>
      </c>
      <c r="B69" s="44">
        <v>66800</v>
      </c>
      <c r="C69" s="6">
        <f t="shared" si="0"/>
        <v>4008</v>
      </c>
      <c r="D69" s="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hidden="1" customHeight="1">
      <c r="A70" s="44">
        <f t="shared" si="1"/>
        <v>66801</v>
      </c>
      <c r="B70" s="44">
        <v>69800</v>
      </c>
      <c r="C70" s="6">
        <f t="shared" si="0"/>
        <v>4188</v>
      </c>
      <c r="D70" s="6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hidden="1" customHeight="1">
      <c r="A71" s="44">
        <f t="shared" si="1"/>
        <v>69801</v>
      </c>
      <c r="B71" s="44">
        <v>72800</v>
      </c>
      <c r="C71" s="6">
        <f t="shared" si="0"/>
        <v>4368</v>
      </c>
      <c r="D71" s="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hidden="1" customHeight="1">
      <c r="A72" s="44">
        <f t="shared" si="1"/>
        <v>72801</v>
      </c>
      <c r="B72" s="44">
        <v>76500</v>
      </c>
      <c r="C72" s="6">
        <f t="shared" si="0"/>
        <v>4590</v>
      </c>
      <c r="D72" s="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hidden="1" customHeight="1">
      <c r="A73" s="44">
        <f t="shared" si="1"/>
        <v>76501</v>
      </c>
      <c r="B73" s="44">
        <v>80200</v>
      </c>
      <c r="C73" s="6">
        <f t="shared" si="0"/>
        <v>4812</v>
      </c>
      <c r="D73" s="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hidden="1" customHeight="1">
      <c r="A74" s="44">
        <f t="shared" si="1"/>
        <v>80201</v>
      </c>
      <c r="B74" s="44">
        <v>83900</v>
      </c>
      <c r="C74" s="6">
        <f t="shared" si="0"/>
        <v>5034</v>
      </c>
      <c r="D74" s="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hidden="1" customHeight="1">
      <c r="A75" s="44">
        <f t="shared" si="1"/>
        <v>83901</v>
      </c>
      <c r="B75" s="44">
        <v>87600</v>
      </c>
      <c r="C75" s="6">
        <f t="shared" si="0"/>
        <v>5256</v>
      </c>
      <c r="D75" s="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hidden="1" customHeight="1">
      <c r="A76" s="44">
        <f t="shared" si="1"/>
        <v>87601</v>
      </c>
      <c r="B76" s="44">
        <v>92100</v>
      </c>
      <c r="C76" s="6">
        <f t="shared" si="0"/>
        <v>5526</v>
      </c>
      <c r="D76" s="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hidden="1" customHeight="1">
      <c r="A77" s="44">
        <f t="shared" si="1"/>
        <v>92101</v>
      </c>
      <c r="B77" s="44">
        <v>96600</v>
      </c>
      <c r="C77" s="6">
        <f t="shared" si="0"/>
        <v>5796</v>
      </c>
      <c r="D77" s="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hidden="1" customHeight="1">
      <c r="A78" s="44">
        <f t="shared" si="1"/>
        <v>96601</v>
      </c>
      <c r="B78" s="44">
        <v>101100</v>
      </c>
      <c r="C78" s="6">
        <f t="shared" si="0"/>
        <v>6066</v>
      </c>
      <c r="D78" s="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hidden="1" customHeight="1">
      <c r="A79" s="44">
        <f t="shared" si="1"/>
        <v>101101</v>
      </c>
      <c r="B79" s="44">
        <v>105600</v>
      </c>
      <c r="C79" s="6">
        <f t="shared" si="0"/>
        <v>6336</v>
      </c>
      <c r="D79" s="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hidden="1" customHeight="1">
      <c r="A80" s="44">
        <f t="shared" si="1"/>
        <v>105601</v>
      </c>
      <c r="B80" s="44">
        <v>110100</v>
      </c>
      <c r="C80" s="6">
        <f t="shared" si="0"/>
        <v>6606</v>
      </c>
      <c r="D80" s="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0" hidden="1" customHeight="1">
      <c r="A81" s="44">
        <f t="shared" si="1"/>
        <v>110101</v>
      </c>
      <c r="B81" s="44">
        <v>115500</v>
      </c>
      <c r="C81" s="6">
        <f t="shared" si="0"/>
        <v>6930</v>
      </c>
      <c r="D81" s="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" hidden="1" customHeight="1">
      <c r="A82" s="44">
        <f t="shared" si="1"/>
        <v>115501</v>
      </c>
      <c r="B82" s="44">
        <v>120900</v>
      </c>
      <c r="C82" s="6">
        <f t="shared" si="0"/>
        <v>7254</v>
      </c>
      <c r="D82" s="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hidden="1" customHeight="1">
      <c r="A83" s="44">
        <f t="shared" si="1"/>
        <v>120901</v>
      </c>
      <c r="B83" s="44">
        <v>126300</v>
      </c>
      <c r="C83" s="6">
        <f t="shared" si="0"/>
        <v>7578</v>
      </c>
      <c r="D83" s="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hidden="1" customHeight="1">
      <c r="A84" s="44">
        <f t="shared" si="1"/>
        <v>126301</v>
      </c>
      <c r="B84" s="44">
        <v>131700</v>
      </c>
      <c r="C84" s="6">
        <f t="shared" si="0"/>
        <v>7902</v>
      </c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hidden="1" customHeight="1">
      <c r="A85" s="44">
        <f t="shared" si="1"/>
        <v>131701</v>
      </c>
      <c r="B85" s="44">
        <v>137100</v>
      </c>
      <c r="C85" s="6">
        <f t="shared" si="0"/>
        <v>8226</v>
      </c>
      <c r="D85" s="6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hidden="1" customHeight="1">
      <c r="A86" s="44">
        <f t="shared" si="1"/>
        <v>137101</v>
      </c>
      <c r="B86" s="44">
        <v>142500</v>
      </c>
      <c r="C86" s="6">
        <f t="shared" si="0"/>
        <v>8550</v>
      </c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hidden="1" customHeight="1">
      <c r="A87" s="44">
        <f t="shared" si="1"/>
        <v>142501</v>
      </c>
      <c r="B87" s="44">
        <v>147900</v>
      </c>
      <c r="C87" s="6">
        <f t="shared" si="0"/>
        <v>8874</v>
      </c>
      <c r="D87" s="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hidden="1" customHeight="1">
      <c r="A88" s="44">
        <f t="shared" si="1"/>
        <v>147901</v>
      </c>
      <c r="B88" s="6">
        <v>150000</v>
      </c>
      <c r="C88" s="6">
        <f t="shared" si="0"/>
        <v>9000</v>
      </c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>
      <c r="A89" s="6"/>
      <c r="B89" s="6"/>
      <c r="C89" s="6"/>
      <c r="D89" s="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>
      <c r="A90" s="6"/>
      <c r="B90" s="6"/>
      <c r="C90" s="6"/>
      <c r="D90" s="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>
      <c r="A91" s="6"/>
      <c r="B91" s="6"/>
      <c r="C91" s="6"/>
      <c r="D91" s="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>
      <c r="A92" s="6"/>
      <c r="B92" s="6"/>
      <c r="C92" s="6"/>
      <c r="D92" s="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>
      <c r="A93" s="6"/>
      <c r="B93" s="6"/>
      <c r="C93" s="6"/>
      <c r="D93" s="6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>
      <c r="A94" s="6"/>
      <c r="B94" s="6"/>
      <c r="C94" s="6"/>
      <c r="D94" s="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>
      <c r="A95" s="6"/>
      <c r="B95" s="6"/>
      <c r="C95" s="6"/>
      <c r="D95" s="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0" customHeight="1">
      <c r="A96" s="6"/>
      <c r="B96" s="6"/>
      <c r="C96" s="6"/>
      <c r="D96" s="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0" customHeight="1">
      <c r="A97" s="6"/>
      <c r="B97" s="6"/>
      <c r="C97" s="6"/>
      <c r="D97" s="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0" customHeight="1">
      <c r="A98" s="6"/>
      <c r="B98" s="6"/>
      <c r="C98" s="6"/>
      <c r="D98" s="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0" customHeight="1">
      <c r="A99" s="6"/>
      <c r="B99" s="6"/>
      <c r="C99" s="6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0" customHeight="1">
      <c r="A100" s="6"/>
      <c r="B100" s="6"/>
      <c r="C100" s="6"/>
      <c r="D100" s="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0" customHeight="1">
      <c r="A101" s="6"/>
      <c r="B101" s="6"/>
      <c r="C101" s="6"/>
      <c r="D101" s="6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0" customHeight="1">
      <c r="A102" s="6"/>
      <c r="B102" s="6"/>
      <c r="C102" s="6"/>
      <c r="D102" s="6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0" customHeight="1">
      <c r="A103" s="6"/>
      <c r="B103" s="6"/>
      <c r="C103" s="6"/>
      <c r="D103" s="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0" customHeight="1">
      <c r="A104" s="6"/>
      <c r="B104" s="6"/>
      <c r="C104" s="6"/>
      <c r="D104" s="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0" customHeight="1">
      <c r="A105" s="6"/>
      <c r="B105" s="6"/>
      <c r="C105" s="6"/>
      <c r="D105" s="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0" customHeight="1">
      <c r="A106" s="6"/>
      <c r="B106" s="6"/>
      <c r="C106" s="6"/>
      <c r="D106" s="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0" customHeight="1">
      <c r="A107" s="6"/>
      <c r="B107" s="6"/>
      <c r="C107" s="6"/>
      <c r="D107" s="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0" customHeight="1">
      <c r="A108" s="6"/>
      <c r="B108" s="6"/>
      <c r="C108" s="6"/>
      <c r="D108" s="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0" customHeight="1">
      <c r="A109" s="6"/>
      <c r="B109" s="6"/>
      <c r="C109" s="6"/>
      <c r="D109" s="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0" customHeight="1">
      <c r="A110" s="6"/>
      <c r="B110" s="6"/>
      <c r="C110" s="6"/>
      <c r="D110" s="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0" customHeight="1">
      <c r="A111" s="6"/>
      <c r="B111" s="6"/>
      <c r="C111" s="6"/>
      <c r="D111" s="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0" customHeight="1">
      <c r="A112" s="6"/>
      <c r="B112" s="6"/>
      <c r="C112" s="6"/>
      <c r="D112" s="6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0" customHeight="1">
      <c r="A113" s="6"/>
      <c r="B113" s="6"/>
      <c r="C113" s="6"/>
      <c r="D113" s="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0" customHeight="1">
      <c r="A114" s="6"/>
      <c r="B114" s="6"/>
      <c r="C114" s="6"/>
      <c r="D114" s="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0" customHeight="1">
      <c r="A115" s="6"/>
      <c r="B115" s="6"/>
      <c r="C115" s="6"/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0" customHeight="1">
      <c r="A116" s="6"/>
      <c r="B116" s="6"/>
      <c r="C116" s="6"/>
      <c r="D116" s="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0" customHeight="1">
      <c r="A117" s="6"/>
      <c r="B117" s="6"/>
      <c r="C117" s="6"/>
      <c r="D117" s="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0" customHeight="1">
      <c r="A118" s="6"/>
      <c r="B118" s="6"/>
      <c r="C118" s="6"/>
      <c r="D118" s="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30" customHeight="1">
      <c r="A119" s="6"/>
      <c r="B119" s="6"/>
      <c r="C119" s="6"/>
      <c r="D119" s="6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30" customHeight="1">
      <c r="A120" s="6"/>
      <c r="B120" s="6"/>
      <c r="C120" s="6"/>
      <c r="D120" s="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30" customHeight="1">
      <c r="A121" s="6"/>
      <c r="B121" s="6"/>
      <c r="C121" s="6"/>
      <c r="D121" s="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0" customHeight="1">
      <c r="A122" s="6"/>
      <c r="B122" s="6"/>
      <c r="C122" s="6"/>
      <c r="D122" s="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0" customHeight="1">
      <c r="A123" s="6"/>
      <c r="B123" s="6"/>
      <c r="C123" s="6"/>
      <c r="D123" s="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30" customHeight="1">
      <c r="A124" s="6"/>
      <c r="B124" s="6"/>
      <c r="C124" s="6"/>
      <c r="D124" s="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0" customHeight="1">
      <c r="A125" s="6"/>
      <c r="B125" s="6"/>
      <c r="C125" s="6"/>
      <c r="D125" s="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30" customHeight="1">
      <c r="A126" s="6"/>
      <c r="B126" s="6"/>
      <c r="C126" s="6"/>
      <c r="D126" s="6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0" customHeight="1">
      <c r="A127" s="6"/>
      <c r="B127" s="6"/>
      <c r="C127" s="6"/>
      <c r="D127" s="6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30" customHeight="1">
      <c r="A128" s="6"/>
      <c r="B128" s="6"/>
      <c r="C128" s="6"/>
      <c r="D128" s="6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0" customHeight="1">
      <c r="A129" s="6"/>
      <c r="B129" s="6"/>
      <c r="C129" s="6"/>
      <c r="D129" s="6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0" customHeight="1">
      <c r="A130" s="6"/>
      <c r="B130" s="6"/>
      <c r="C130" s="6"/>
      <c r="D130" s="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0" customHeight="1">
      <c r="A131" s="6"/>
      <c r="B131" s="6"/>
      <c r="C131" s="6"/>
      <c r="D131" s="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0" customHeight="1">
      <c r="A132" s="6"/>
      <c r="B132" s="6"/>
      <c r="C132" s="6"/>
      <c r="D132" s="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30" customHeight="1">
      <c r="A133" s="6"/>
      <c r="B133" s="6"/>
      <c r="C133" s="6"/>
      <c r="D133" s="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0" customHeight="1">
      <c r="A134" s="6"/>
      <c r="B134" s="6"/>
      <c r="C134" s="6"/>
      <c r="D134" s="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0" customHeight="1">
      <c r="A135" s="6"/>
      <c r="B135" s="6"/>
      <c r="C135" s="6"/>
      <c r="D135" s="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0" customHeight="1">
      <c r="A136" s="6"/>
      <c r="B136" s="6"/>
      <c r="C136" s="6"/>
      <c r="D136" s="6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0" customHeight="1">
      <c r="A137" s="6"/>
      <c r="B137" s="6"/>
      <c r="C137" s="6"/>
      <c r="D137" s="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0" customHeight="1">
      <c r="A138" s="6"/>
      <c r="B138" s="6"/>
      <c r="C138" s="6"/>
      <c r="D138" s="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0" customHeight="1">
      <c r="A139" s="6"/>
      <c r="B139" s="6"/>
      <c r="C139" s="6"/>
      <c r="D139" s="6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0" customHeight="1">
      <c r="A140" s="6"/>
      <c r="B140" s="6"/>
      <c r="C140" s="6"/>
      <c r="D140" s="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0" customHeight="1">
      <c r="A141" s="6"/>
      <c r="B141" s="6"/>
      <c r="C141" s="6"/>
      <c r="D141" s="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0" customHeight="1">
      <c r="A142" s="6"/>
      <c r="B142" s="6"/>
      <c r="C142" s="6"/>
      <c r="D142" s="6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0" customHeight="1">
      <c r="A143" s="6"/>
      <c r="B143" s="6"/>
      <c r="C143" s="6"/>
      <c r="D143" s="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0" customHeight="1">
      <c r="A144" s="6"/>
      <c r="B144" s="6"/>
      <c r="C144" s="6"/>
      <c r="D144" s="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0" customHeight="1">
      <c r="A145" s="6"/>
      <c r="B145" s="6"/>
      <c r="C145" s="6"/>
      <c r="D145" s="6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0" customHeight="1">
      <c r="A146" s="6"/>
      <c r="B146" s="6"/>
      <c r="C146" s="6"/>
      <c r="D146" s="6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0" customHeight="1">
      <c r="A147" s="6"/>
      <c r="B147" s="6"/>
      <c r="C147" s="6"/>
      <c r="D147" s="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0" customHeight="1">
      <c r="A148" s="6"/>
      <c r="B148" s="6"/>
      <c r="C148" s="6"/>
      <c r="D148" s="6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0" customHeight="1">
      <c r="A149" s="6"/>
      <c r="B149" s="6"/>
      <c r="C149" s="6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0" customHeight="1">
      <c r="A150" s="6"/>
      <c r="B150" s="6"/>
      <c r="C150" s="6"/>
      <c r="D150" s="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0" customHeight="1">
      <c r="A151" s="6"/>
      <c r="B151" s="6"/>
      <c r="C151" s="6"/>
      <c r="D151" s="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0" customHeight="1">
      <c r="A152" s="6"/>
      <c r="B152" s="6"/>
      <c r="C152" s="6"/>
      <c r="D152" s="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0" customHeight="1">
      <c r="A153" s="6"/>
      <c r="B153" s="6"/>
      <c r="C153" s="6"/>
      <c r="D153" s="6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0" customHeight="1">
      <c r="A154" s="6"/>
      <c r="B154" s="6"/>
      <c r="C154" s="6"/>
      <c r="D154" s="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0" customHeight="1">
      <c r="A155" s="6"/>
      <c r="B155" s="6"/>
      <c r="C155" s="6"/>
      <c r="D155" s="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0" customHeight="1">
      <c r="A156" s="6"/>
      <c r="B156" s="6"/>
      <c r="C156" s="6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0" customHeight="1">
      <c r="A157" s="6"/>
      <c r="B157" s="6"/>
      <c r="C157" s="6"/>
      <c r="D157" s="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0" customHeight="1">
      <c r="A158" s="6"/>
      <c r="B158" s="6"/>
      <c r="C158" s="6"/>
      <c r="D158" s="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0" customHeight="1">
      <c r="A159" s="6"/>
      <c r="B159" s="6"/>
      <c r="C159" s="6"/>
      <c r="D159" s="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0" customHeight="1">
      <c r="A160" s="6"/>
      <c r="B160" s="6"/>
      <c r="C160" s="6"/>
      <c r="D160" s="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0" customHeight="1">
      <c r="A161" s="6"/>
      <c r="B161" s="6"/>
      <c r="C161" s="6"/>
      <c r="D161" s="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0" customHeight="1">
      <c r="A162" s="6"/>
      <c r="B162" s="6"/>
      <c r="C162" s="6"/>
      <c r="D162" s="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0" customHeight="1">
      <c r="A163" s="6"/>
      <c r="B163" s="6"/>
      <c r="C163" s="6"/>
      <c r="D163" s="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0" customHeight="1">
      <c r="A164" s="6"/>
      <c r="B164" s="6"/>
      <c r="C164" s="6"/>
      <c r="D164" s="6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0" customHeight="1">
      <c r="A165" s="6"/>
      <c r="B165" s="6"/>
      <c r="C165" s="6"/>
      <c r="D165" s="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0" customHeight="1">
      <c r="A166" s="6"/>
      <c r="B166" s="6"/>
      <c r="C166" s="6"/>
      <c r="D166" s="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0" customHeight="1">
      <c r="A167" s="6"/>
      <c r="B167" s="6"/>
      <c r="C167" s="6"/>
      <c r="D167" s="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0" customHeight="1">
      <c r="A168" s="6"/>
      <c r="B168" s="6"/>
      <c r="C168" s="6"/>
      <c r="D168" s="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0" customHeight="1">
      <c r="A169" s="6"/>
      <c r="B169" s="6"/>
      <c r="C169" s="6"/>
      <c r="D169" s="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0" customHeight="1">
      <c r="A170" s="6"/>
      <c r="B170" s="6"/>
      <c r="C170" s="6"/>
      <c r="D170" s="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30" customHeight="1">
      <c r="A171" s="6"/>
      <c r="B171" s="6"/>
      <c r="C171" s="6"/>
      <c r="D171" s="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0" customHeight="1">
      <c r="A172" s="6"/>
      <c r="B172" s="6"/>
      <c r="C172" s="6"/>
      <c r="D172" s="6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0" customHeight="1">
      <c r="A173" s="6"/>
      <c r="B173" s="6"/>
      <c r="C173" s="6"/>
      <c r="D173" s="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30" customHeight="1">
      <c r="A174" s="6"/>
      <c r="B174" s="6"/>
      <c r="C174" s="6"/>
      <c r="D174" s="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0" customHeight="1">
      <c r="A175" s="6"/>
      <c r="B175" s="6"/>
      <c r="C175" s="6"/>
      <c r="D175" s="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30" customHeight="1">
      <c r="A176" s="6"/>
      <c r="B176" s="6"/>
      <c r="C176" s="6"/>
      <c r="D176" s="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0" customHeight="1">
      <c r="A177" s="6"/>
      <c r="B177" s="6"/>
      <c r="C177" s="6"/>
      <c r="D177" s="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0" customHeight="1">
      <c r="A178" s="6"/>
      <c r="B178" s="6"/>
      <c r="C178" s="6"/>
      <c r="D178" s="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0" customHeight="1">
      <c r="A179" s="6"/>
      <c r="B179" s="6"/>
      <c r="C179" s="6"/>
      <c r="D179" s="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0" customHeight="1">
      <c r="A180" s="6"/>
      <c r="B180" s="6"/>
      <c r="C180" s="6"/>
      <c r="D180" s="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0" customHeight="1">
      <c r="A181" s="6"/>
      <c r="B181" s="6"/>
      <c r="C181" s="6"/>
      <c r="D181" s="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0" customHeight="1">
      <c r="A182" s="6"/>
      <c r="B182" s="6"/>
      <c r="C182" s="6"/>
      <c r="D182" s="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0" customHeight="1">
      <c r="A183" s="6"/>
      <c r="B183" s="6"/>
      <c r="C183" s="6"/>
      <c r="D183" s="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30" customHeight="1">
      <c r="A184" s="6"/>
      <c r="B184" s="6"/>
      <c r="C184" s="6"/>
      <c r="D184" s="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0" customHeight="1">
      <c r="A185" s="6"/>
      <c r="B185" s="6"/>
      <c r="C185" s="6"/>
      <c r="D185" s="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0" customHeight="1">
      <c r="A186" s="6"/>
      <c r="B186" s="6"/>
      <c r="C186" s="6"/>
      <c r="D186" s="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30" customHeight="1">
      <c r="A187" s="6"/>
      <c r="B187" s="6"/>
      <c r="C187" s="6"/>
      <c r="D187" s="6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30" customHeight="1">
      <c r="A188" s="6"/>
      <c r="B188" s="6"/>
      <c r="C188" s="6"/>
      <c r="D188" s="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0" customHeight="1">
      <c r="A189" s="6"/>
      <c r="B189" s="6"/>
      <c r="C189" s="6"/>
      <c r="D189" s="6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30" customHeight="1">
      <c r="A190" s="6"/>
      <c r="B190" s="6"/>
      <c r="C190" s="6"/>
      <c r="D190" s="6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30" customHeight="1">
      <c r="A191" s="6"/>
      <c r="B191" s="6"/>
      <c r="C191" s="6"/>
      <c r="D191" s="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0" customHeight="1">
      <c r="A192" s="6"/>
      <c r="B192" s="6"/>
      <c r="C192" s="6"/>
      <c r="D192" s="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30" customHeight="1">
      <c r="A193" s="6"/>
      <c r="B193" s="6"/>
      <c r="C193" s="6"/>
      <c r="D193" s="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0" customHeight="1">
      <c r="A194" s="6"/>
      <c r="B194" s="6"/>
      <c r="C194" s="6"/>
      <c r="D194" s="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0" customHeight="1">
      <c r="A195" s="6"/>
      <c r="B195" s="6"/>
      <c r="C195" s="6"/>
      <c r="D195" s="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0" customHeight="1">
      <c r="A196" s="6"/>
      <c r="B196" s="6"/>
      <c r="C196" s="6"/>
      <c r="D196" s="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0" customHeight="1">
      <c r="A197" s="6"/>
      <c r="B197" s="6"/>
      <c r="C197" s="6"/>
      <c r="D197" s="6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30" customHeight="1">
      <c r="A198" s="6"/>
      <c r="B198" s="6"/>
      <c r="C198" s="6"/>
      <c r="D198" s="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30" customHeight="1">
      <c r="A199" s="6"/>
      <c r="B199" s="6"/>
      <c r="C199" s="6"/>
      <c r="D199" s="6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30" customHeight="1">
      <c r="A200" s="6"/>
      <c r="B200" s="6"/>
      <c r="C200" s="6"/>
      <c r="D200" s="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30" customHeight="1">
      <c r="A201" s="6"/>
      <c r="B201" s="6"/>
      <c r="C201" s="6"/>
      <c r="D201" s="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0" customHeight="1">
      <c r="A202" s="6"/>
      <c r="B202" s="6"/>
      <c r="C202" s="6"/>
      <c r="D202" s="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0" customHeight="1">
      <c r="A203" s="6"/>
      <c r="B203" s="6"/>
      <c r="C203" s="6"/>
      <c r="D203" s="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0" customHeight="1">
      <c r="A204" s="6"/>
      <c r="B204" s="6"/>
      <c r="C204" s="6"/>
      <c r="D204" s="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30" customHeight="1">
      <c r="A205" s="6"/>
      <c r="B205" s="6"/>
      <c r="C205" s="6"/>
      <c r="D205" s="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30" customHeight="1">
      <c r="A206" s="6"/>
      <c r="B206" s="6"/>
      <c r="C206" s="6"/>
      <c r="D206" s="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30" customHeight="1">
      <c r="A207" s="6"/>
      <c r="B207" s="6"/>
      <c r="C207" s="6"/>
      <c r="D207" s="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30" customHeight="1">
      <c r="A208" s="6"/>
      <c r="B208" s="6"/>
      <c r="C208" s="6"/>
      <c r="D208" s="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30" customHeight="1">
      <c r="A209" s="6"/>
      <c r="B209" s="6"/>
      <c r="C209" s="6"/>
      <c r="D209" s="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30" customHeight="1">
      <c r="A210" s="6"/>
      <c r="B210" s="6"/>
      <c r="C210" s="6"/>
      <c r="D210" s="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30" customHeight="1">
      <c r="A211" s="6"/>
      <c r="B211" s="6"/>
      <c r="C211" s="6"/>
      <c r="D211" s="6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30" customHeight="1">
      <c r="A212" s="6"/>
      <c r="B212" s="6"/>
      <c r="C212" s="6"/>
      <c r="D212" s="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30" customHeight="1">
      <c r="A213" s="6"/>
      <c r="B213" s="6"/>
      <c r="C213" s="6"/>
      <c r="D213" s="6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30" customHeight="1">
      <c r="A214" s="6"/>
      <c r="B214" s="6"/>
      <c r="C214" s="6"/>
      <c r="D214" s="6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30" customHeight="1">
      <c r="A215" s="6"/>
      <c r="B215" s="6"/>
      <c r="C215" s="6"/>
      <c r="D215" s="6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30" customHeight="1">
      <c r="A216" s="6"/>
      <c r="B216" s="6"/>
      <c r="C216" s="6"/>
      <c r="D216" s="6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30" customHeight="1">
      <c r="A217" s="6"/>
      <c r="B217" s="6"/>
      <c r="C217" s="6"/>
      <c r="D217" s="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30" customHeight="1">
      <c r="A218" s="6"/>
      <c r="B218" s="6"/>
      <c r="C218" s="6"/>
      <c r="D218" s="6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30" customHeight="1">
      <c r="A219" s="6"/>
      <c r="B219" s="6"/>
      <c r="C219" s="6"/>
      <c r="D219" s="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30" customHeight="1">
      <c r="A220" s="6"/>
      <c r="B220" s="6"/>
      <c r="C220" s="6"/>
      <c r="D220" s="6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30" customHeight="1">
      <c r="A221" s="6"/>
      <c r="B221" s="6"/>
      <c r="C221" s="6"/>
      <c r="D221" s="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30" customHeight="1">
      <c r="A222" s="6"/>
      <c r="B222" s="6"/>
      <c r="C222" s="6"/>
      <c r="D222" s="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30" customHeight="1">
      <c r="A223" s="6"/>
      <c r="B223" s="6"/>
      <c r="C223" s="6"/>
      <c r="D223" s="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30" customHeight="1">
      <c r="A224" s="6"/>
      <c r="B224" s="6"/>
      <c r="C224" s="6"/>
      <c r="D224" s="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30" customHeight="1">
      <c r="A225" s="6"/>
      <c r="B225" s="6"/>
      <c r="C225" s="6"/>
      <c r="D225" s="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30" customHeight="1">
      <c r="A226" s="6"/>
      <c r="B226" s="6"/>
      <c r="C226" s="6"/>
      <c r="D226" s="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30" customHeight="1">
      <c r="A227" s="6"/>
      <c r="B227" s="6"/>
      <c r="C227" s="6"/>
      <c r="D227" s="6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30" customHeight="1">
      <c r="A228" s="6"/>
      <c r="B228" s="6"/>
      <c r="C228" s="6"/>
      <c r="D228" s="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30" customHeight="1">
      <c r="A229" s="6"/>
      <c r="B229" s="6"/>
      <c r="C229" s="6"/>
      <c r="D229" s="6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30" customHeight="1">
      <c r="A230" s="6"/>
      <c r="B230" s="6"/>
      <c r="C230" s="6"/>
      <c r="D230" s="6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30" customHeight="1">
      <c r="A231" s="6"/>
      <c r="B231" s="6"/>
      <c r="C231" s="6"/>
      <c r="D231" s="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30" customHeight="1">
      <c r="A232" s="6"/>
      <c r="B232" s="6"/>
      <c r="C232" s="6"/>
      <c r="D232" s="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30" customHeight="1">
      <c r="A233" s="6"/>
      <c r="B233" s="6"/>
      <c r="C233" s="6"/>
      <c r="D233" s="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0" customHeight="1">
      <c r="A234" s="6"/>
      <c r="B234" s="6"/>
      <c r="C234" s="6"/>
      <c r="D234" s="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30" customHeight="1">
      <c r="A235" s="6"/>
      <c r="B235" s="6"/>
      <c r="C235" s="6"/>
      <c r="D235" s="6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30" customHeight="1">
      <c r="A236" s="6"/>
      <c r="B236" s="6"/>
      <c r="C236" s="6"/>
      <c r="D236" s="6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30" customHeight="1">
      <c r="A237" s="6"/>
      <c r="B237" s="6"/>
      <c r="C237" s="6"/>
      <c r="D237" s="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30" customHeight="1">
      <c r="A238" s="6"/>
      <c r="B238" s="6"/>
      <c r="C238" s="6"/>
      <c r="D238" s="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30" customHeight="1">
      <c r="A239" s="6"/>
      <c r="B239" s="6"/>
      <c r="C239" s="6"/>
      <c r="D239" s="6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30" customHeight="1">
      <c r="A240" s="6"/>
      <c r="B240" s="6"/>
      <c r="C240" s="6"/>
      <c r="D240" s="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30" customHeight="1">
      <c r="A241" s="6"/>
      <c r="B241" s="6"/>
      <c r="C241" s="6"/>
      <c r="D241" s="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30" customHeight="1">
      <c r="A242" s="6"/>
      <c r="B242" s="6"/>
      <c r="C242" s="6"/>
      <c r="D242" s="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30" customHeight="1">
      <c r="A243" s="6"/>
      <c r="B243" s="6"/>
      <c r="C243" s="6"/>
      <c r="D243" s="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30" customHeight="1">
      <c r="A244" s="6"/>
      <c r="B244" s="6"/>
      <c r="C244" s="6"/>
      <c r="D244" s="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30" customHeight="1">
      <c r="A245" s="6"/>
      <c r="B245" s="6"/>
      <c r="C245" s="6"/>
      <c r="D245" s="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30" customHeight="1">
      <c r="A246" s="6"/>
      <c r="B246" s="6"/>
      <c r="C246" s="6"/>
      <c r="D246" s="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30" customHeight="1">
      <c r="A247" s="6"/>
      <c r="B247" s="6"/>
      <c r="C247" s="6"/>
      <c r="D247" s="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30" customHeight="1">
      <c r="A248" s="6"/>
      <c r="B248" s="6"/>
      <c r="C248" s="6"/>
      <c r="D248" s="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30" customHeight="1">
      <c r="A249" s="6"/>
      <c r="B249" s="6"/>
      <c r="C249" s="6"/>
      <c r="D249" s="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30" customHeight="1">
      <c r="A250" s="6"/>
      <c r="B250" s="6"/>
      <c r="C250" s="6"/>
      <c r="D250" s="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30" customHeight="1">
      <c r="A251" s="6"/>
      <c r="B251" s="6"/>
      <c r="C251" s="6"/>
      <c r="D251" s="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30" customHeight="1">
      <c r="A252" s="6"/>
      <c r="B252" s="6"/>
      <c r="C252" s="6"/>
      <c r="D252" s="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30" customHeight="1">
      <c r="A253" s="6"/>
      <c r="B253" s="6"/>
      <c r="C253" s="6"/>
      <c r="D253" s="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30" customHeight="1">
      <c r="A254" s="6"/>
      <c r="B254" s="6"/>
      <c r="C254" s="6"/>
      <c r="D254" s="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30" customHeight="1">
      <c r="A255" s="6"/>
      <c r="B255" s="6"/>
      <c r="C255" s="6"/>
      <c r="D255" s="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30" customHeight="1">
      <c r="A256" s="6"/>
      <c r="B256" s="6"/>
      <c r="C256" s="6"/>
      <c r="D256" s="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30" customHeight="1">
      <c r="A257" s="6"/>
      <c r="B257" s="6"/>
      <c r="C257" s="6"/>
      <c r="D257" s="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30" customHeight="1">
      <c r="A258" s="6"/>
      <c r="B258" s="6"/>
      <c r="C258" s="6"/>
      <c r="D258" s="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30" customHeight="1">
      <c r="A259" s="6"/>
      <c r="B259" s="6"/>
      <c r="C259" s="6"/>
      <c r="D259" s="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30" customHeight="1">
      <c r="A260" s="6"/>
      <c r="B260" s="6"/>
      <c r="C260" s="6"/>
      <c r="D260" s="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30" customHeight="1">
      <c r="A261" s="6"/>
      <c r="B261" s="6"/>
      <c r="C261" s="6"/>
      <c r="D261" s="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30" customHeight="1">
      <c r="A262" s="6"/>
      <c r="B262" s="6"/>
      <c r="C262" s="6"/>
      <c r="D262" s="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30" customHeight="1">
      <c r="A263" s="6"/>
      <c r="B263" s="6"/>
      <c r="C263" s="6"/>
      <c r="D263" s="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30" customHeight="1">
      <c r="A264" s="6"/>
      <c r="B264" s="6"/>
      <c r="C264" s="6"/>
      <c r="D264" s="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30" customHeight="1">
      <c r="A265" s="6"/>
      <c r="B265" s="6"/>
      <c r="C265" s="6"/>
      <c r="D265" s="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30" customHeight="1">
      <c r="A266" s="6"/>
      <c r="B266" s="6"/>
      <c r="C266" s="6"/>
      <c r="D266" s="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30" customHeight="1">
      <c r="A267" s="6"/>
      <c r="B267" s="6"/>
      <c r="C267" s="6"/>
      <c r="D267" s="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30" customHeight="1">
      <c r="A268" s="6"/>
      <c r="B268" s="6"/>
      <c r="C268" s="6"/>
      <c r="D268" s="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30" customHeight="1">
      <c r="A269" s="6"/>
      <c r="B269" s="6"/>
      <c r="C269" s="6"/>
      <c r="D269" s="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30" customHeight="1">
      <c r="A270" s="6"/>
      <c r="B270" s="6"/>
      <c r="C270" s="6"/>
      <c r="D270" s="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30" customHeight="1">
      <c r="A271" s="6"/>
      <c r="B271" s="6"/>
      <c r="C271" s="6"/>
      <c r="D271" s="6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30" customHeight="1">
      <c r="A272" s="6"/>
      <c r="B272" s="6"/>
      <c r="C272" s="6"/>
      <c r="D272" s="6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30" customHeight="1">
      <c r="A273" s="6"/>
      <c r="B273" s="6"/>
      <c r="C273" s="6"/>
      <c r="D273" s="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30" customHeight="1">
      <c r="A274" s="6"/>
      <c r="B274" s="6"/>
      <c r="C274" s="6"/>
      <c r="D274" s="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30" customHeight="1">
      <c r="A275" s="6"/>
      <c r="B275" s="6"/>
      <c r="C275" s="6"/>
      <c r="D275" s="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30" customHeight="1">
      <c r="A276" s="6"/>
      <c r="B276" s="6"/>
      <c r="C276" s="6"/>
      <c r="D276" s="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30" customHeight="1">
      <c r="A277" s="6"/>
      <c r="B277" s="6"/>
      <c r="C277" s="6"/>
      <c r="D277" s="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30" customHeight="1">
      <c r="A278" s="6"/>
      <c r="B278" s="6"/>
      <c r="C278" s="6"/>
      <c r="D278" s="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30" customHeight="1">
      <c r="A279" s="6"/>
      <c r="B279" s="6"/>
      <c r="C279" s="6"/>
      <c r="D279" s="6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30" customHeight="1">
      <c r="A280" s="6"/>
      <c r="B280" s="6"/>
      <c r="C280" s="6"/>
      <c r="D280" s="6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30" customHeight="1">
      <c r="A281" s="6"/>
      <c r="B281" s="6"/>
      <c r="C281" s="6"/>
      <c r="D281" s="6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30" customHeight="1">
      <c r="A282" s="6"/>
      <c r="B282" s="6"/>
      <c r="C282" s="6"/>
      <c r="D282" s="6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30" customHeight="1">
      <c r="A283" s="6"/>
      <c r="B283" s="6"/>
      <c r="C283" s="6"/>
      <c r="D283" s="6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30" customHeight="1">
      <c r="A284" s="6"/>
      <c r="B284" s="6"/>
      <c r="C284" s="6"/>
      <c r="D284" s="6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30" customHeight="1">
      <c r="A285" s="6"/>
      <c r="B285" s="6"/>
      <c r="C285" s="6"/>
      <c r="D285" s="6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30" customHeight="1">
      <c r="A286" s="6"/>
      <c r="B286" s="6"/>
      <c r="C286" s="6"/>
      <c r="D286" s="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30" customHeight="1">
      <c r="A287" s="6"/>
      <c r="B287" s="6"/>
      <c r="C287" s="6"/>
      <c r="D287" s="6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30" customHeight="1">
      <c r="A288" s="6"/>
      <c r="B288" s="6"/>
      <c r="C288" s="6"/>
      <c r="D288" s="6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30" customHeight="1">
      <c r="A289" s="6"/>
      <c r="B289" s="6"/>
      <c r="C289" s="6"/>
      <c r="D289" s="6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30" customHeight="1">
      <c r="A290" s="6"/>
      <c r="B290" s="6"/>
      <c r="C290" s="6"/>
      <c r="D290" s="6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30" customHeight="1">
      <c r="A291" s="6"/>
      <c r="B291" s="6"/>
      <c r="C291" s="6"/>
      <c r="D291" s="6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30" customHeight="1">
      <c r="A292" s="6"/>
      <c r="B292" s="6"/>
      <c r="C292" s="6"/>
      <c r="D292" s="6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30" customHeight="1">
      <c r="A293" s="6"/>
      <c r="B293" s="6"/>
      <c r="C293" s="6"/>
      <c r="D293" s="6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30" customHeight="1">
      <c r="A294" s="6"/>
      <c r="B294" s="6"/>
      <c r="C294" s="6"/>
      <c r="D294" s="6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30" customHeight="1">
      <c r="A295" s="6"/>
      <c r="B295" s="6"/>
      <c r="C295" s="6"/>
      <c r="D295" s="6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30" customHeight="1">
      <c r="A296" s="6"/>
      <c r="B296" s="6"/>
      <c r="C296" s="6"/>
      <c r="D296" s="6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30" customHeight="1">
      <c r="A297" s="6"/>
      <c r="B297" s="6"/>
      <c r="C297" s="6"/>
      <c r="D297" s="6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30" customHeight="1">
      <c r="A298" s="6"/>
      <c r="B298" s="6"/>
      <c r="C298" s="6"/>
      <c r="D298" s="6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30" customHeight="1">
      <c r="A299" s="6"/>
      <c r="B299" s="6"/>
      <c r="C299" s="6"/>
      <c r="D299" s="6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30" customHeight="1">
      <c r="A300" s="6"/>
      <c r="B300" s="6"/>
      <c r="C300" s="6"/>
      <c r="D300" s="6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30" customHeight="1">
      <c r="A301" s="6"/>
      <c r="B301" s="6"/>
      <c r="C301" s="6"/>
      <c r="D301" s="6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30" customHeight="1">
      <c r="A302" s="6"/>
      <c r="B302" s="6"/>
      <c r="C302" s="6"/>
      <c r="D302" s="6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30" customHeight="1">
      <c r="A303" s="6"/>
      <c r="B303" s="6"/>
      <c r="C303" s="6"/>
      <c r="D303" s="6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30" customHeight="1">
      <c r="A304" s="6"/>
      <c r="B304" s="6"/>
      <c r="C304" s="6"/>
      <c r="D304" s="6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30" customHeight="1">
      <c r="A305" s="6"/>
      <c r="B305" s="6"/>
      <c r="C305" s="6"/>
      <c r="D305" s="6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30" customHeight="1">
      <c r="A306" s="6"/>
      <c r="B306" s="6"/>
      <c r="C306" s="6"/>
      <c r="D306" s="6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30" customHeight="1">
      <c r="A307" s="6"/>
      <c r="B307" s="6"/>
      <c r="C307" s="6"/>
      <c r="D307" s="6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30" customHeight="1">
      <c r="A308" s="6"/>
      <c r="B308" s="6"/>
      <c r="C308" s="6"/>
      <c r="D308" s="6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30" customHeight="1">
      <c r="A309" s="6"/>
      <c r="B309" s="6"/>
      <c r="C309" s="6"/>
      <c r="D309" s="6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30" customHeight="1">
      <c r="A310" s="6"/>
      <c r="B310" s="6"/>
      <c r="C310" s="6"/>
      <c r="D310" s="6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30" customHeight="1">
      <c r="A311" s="6"/>
      <c r="B311" s="6"/>
      <c r="C311" s="6"/>
      <c r="D311" s="6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30" customHeight="1">
      <c r="A312" s="6"/>
      <c r="B312" s="6"/>
      <c r="C312" s="6"/>
      <c r="D312" s="6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30" customHeight="1">
      <c r="A313" s="6"/>
      <c r="B313" s="6"/>
      <c r="C313" s="6"/>
      <c r="D313" s="6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30" customHeight="1">
      <c r="A314" s="6"/>
      <c r="B314" s="6"/>
      <c r="C314" s="6"/>
      <c r="D314" s="6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30" customHeight="1">
      <c r="A315" s="6"/>
      <c r="B315" s="6"/>
      <c r="C315" s="6"/>
      <c r="D315" s="6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30" customHeight="1">
      <c r="A316" s="6"/>
      <c r="B316" s="6"/>
      <c r="C316" s="6"/>
      <c r="D316" s="6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30" customHeight="1">
      <c r="A317" s="6"/>
      <c r="B317" s="6"/>
      <c r="C317" s="6"/>
      <c r="D317" s="6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30" customHeight="1">
      <c r="A318" s="6"/>
      <c r="B318" s="6"/>
      <c r="C318" s="6"/>
      <c r="D318" s="6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30" customHeight="1">
      <c r="A319" s="6"/>
      <c r="B319" s="6"/>
      <c r="C319" s="6"/>
      <c r="D319" s="6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30" customHeight="1">
      <c r="A320" s="6"/>
      <c r="B320" s="6"/>
      <c r="C320" s="6"/>
      <c r="D320" s="6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30" customHeight="1">
      <c r="A321" s="6"/>
      <c r="B321" s="6"/>
      <c r="C321" s="6"/>
      <c r="D321" s="6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30" customHeight="1">
      <c r="A322" s="6"/>
      <c r="B322" s="6"/>
      <c r="C322" s="6"/>
      <c r="D322" s="6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30" customHeight="1">
      <c r="A323" s="6"/>
      <c r="B323" s="6"/>
      <c r="C323" s="6"/>
      <c r="D323" s="6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30" customHeight="1">
      <c r="A324" s="6"/>
      <c r="B324" s="6"/>
      <c r="C324" s="6"/>
      <c r="D324" s="6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30" customHeight="1">
      <c r="A325" s="6"/>
      <c r="B325" s="6"/>
      <c r="C325" s="6"/>
      <c r="D325" s="6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30" customHeight="1">
      <c r="A326" s="6"/>
      <c r="B326" s="6"/>
      <c r="C326" s="6"/>
      <c r="D326" s="6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30" customHeight="1">
      <c r="A327" s="6"/>
      <c r="B327" s="6"/>
      <c r="C327" s="6"/>
      <c r="D327" s="6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30" customHeight="1">
      <c r="A328" s="6"/>
      <c r="B328" s="6"/>
      <c r="C328" s="6"/>
      <c r="D328" s="6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30" customHeight="1">
      <c r="A329" s="6"/>
      <c r="B329" s="6"/>
      <c r="C329" s="6"/>
      <c r="D329" s="6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30" customHeight="1">
      <c r="A330" s="6"/>
      <c r="B330" s="6"/>
      <c r="C330" s="6"/>
      <c r="D330" s="6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30" customHeight="1">
      <c r="A331" s="6"/>
      <c r="B331" s="6"/>
      <c r="C331" s="6"/>
      <c r="D331" s="6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30" customHeight="1">
      <c r="A332" s="6"/>
      <c r="B332" s="6"/>
      <c r="C332" s="6"/>
      <c r="D332" s="6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30" customHeight="1">
      <c r="A333" s="6"/>
      <c r="B333" s="6"/>
      <c r="C333" s="6"/>
      <c r="D333" s="6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30" customHeight="1">
      <c r="A334" s="6"/>
      <c r="B334" s="6"/>
      <c r="C334" s="6"/>
      <c r="D334" s="6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30" customHeight="1">
      <c r="A335" s="6"/>
      <c r="B335" s="6"/>
      <c r="C335" s="6"/>
      <c r="D335" s="6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30" customHeight="1">
      <c r="A336" s="6"/>
      <c r="B336" s="6"/>
      <c r="C336" s="6"/>
      <c r="D336" s="6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30" customHeight="1">
      <c r="A337" s="6"/>
      <c r="B337" s="6"/>
      <c r="C337" s="6"/>
      <c r="D337" s="6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30" customHeight="1">
      <c r="A338" s="6"/>
      <c r="B338" s="6"/>
      <c r="C338" s="6"/>
      <c r="D338" s="6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30" customHeight="1">
      <c r="A339" s="6"/>
      <c r="B339" s="6"/>
      <c r="C339" s="6"/>
      <c r="D339" s="6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30" customHeight="1">
      <c r="A340" s="6"/>
      <c r="B340" s="6"/>
      <c r="C340" s="6"/>
      <c r="D340" s="6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30" customHeight="1">
      <c r="A341" s="6"/>
      <c r="B341" s="6"/>
      <c r="C341" s="6"/>
      <c r="D341" s="6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30" customHeight="1">
      <c r="A342" s="6"/>
      <c r="B342" s="6"/>
      <c r="C342" s="6"/>
      <c r="D342" s="6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30" customHeight="1">
      <c r="A343" s="6"/>
      <c r="B343" s="6"/>
      <c r="C343" s="6"/>
      <c r="D343" s="6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30" customHeight="1">
      <c r="A344" s="6"/>
      <c r="B344" s="6"/>
      <c r="C344" s="6"/>
      <c r="D344" s="6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30" customHeight="1">
      <c r="A345" s="6"/>
      <c r="B345" s="6"/>
      <c r="C345" s="6"/>
      <c r="D345" s="6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0" customHeight="1">
      <c r="A346" s="6"/>
      <c r="B346" s="6"/>
      <c r="C346" s="6"/>
      <c r="D346" s="6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0" customHeight="1">
      <c r="A347" s="6"/>
      <c r="B347" s="6"/>
      <c r="C347" s="6"/>
      <c r="D347" s="6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0" customHeight="1">
      <c r="A348" s="6"/>
      <c r="B348" s="6"/>
      <c r="C348" s="6"/>
      <c r="D348" s="6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0" customHeight="1">
      <c r="A349" s="6"/>
      <c r="B349" s="6"/>
      <c r="C349" s="6"/>
      <c r="D349" s="6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0" customHeight="1">
      <c r="A350" s="6"/>
      <c r="B350" s="6"/>
      <c r="C350" s="6"/>
      <c r="D350" s="6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0" customHeight="1">
      <c r="A351" s="6"/>
      <c r="B351" s="6"/>
      <c r="C351" s="6"/>
      <c r="D351" s="6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0" customHeight="1">
      <c r="A352" s="6"/>
      <c r="B352" s="6"/>
      <c r="C352" s="6"/>
      <c r="D352" s="6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0" customHeight="1">
      <c r="A353" s="6"/>
      <c r="B353" s="6"/>
      <c r="C353" s="6"/>
      <c r="D353" s="6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0" customHeight="1">
      <c r="A354" s="6"/>
      <c r="B354" s="6"/>
      <c r="C354" s="6"/>
      <c r="D354" s="6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0" customHeight="1">
      <c r="A355" s="6"/>
      <c r="B355" s="6"/>
      <c r="C355" s="6"/>
      <c r="D355" s="6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0" customHeight="1">
      <c r="A356" s="6"/>
      <c r="B356" s="6"/>
      <c r="C356" s="6"/>
      <c r="D356" s="6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0" customHeight="1">
      <c r="A357" s="6"/>
      <c r="B357" s="6"/>
      <c r="C357" s="6"/>
      <c r="D357" s="6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0" customHeight="1">
      <c r="A358" s="6"/>
      <c r="B358" s="6"/>
      <c r="C358" s="6"/>
      <c r="D358" s="6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0" customHeight="1">
      <c r="A359" s="6"/>
      <c r="B359" s="6"/>
      <c r="C359" s="6"/>
      <c r="D359" s="6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30" customHeight="1">
      <c r="A360" s="6"/>
      <c r="B360" s="6"/>
      <c r="C360" s="6"/>
      <c r="D360" s="6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30" customHeight="1">
      <c r="A361" s="6"/>
      <c r="B361" s="6"/>
      <c r="C361" s="6"/>
      <c r="D361" s="6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30" customHeight="1">
      <c r="A362" s="6"/>
      <c r="B362" s="6"/>
      <c r="C362" s="6"/>
      <c r="D362" s="6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0" customHeight="1">
      <c r="A363" s="6"/>
      <c r="B363" s="6"/>
      <c r="C363" s="6"/>
      <c r="D363" s="6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0" customHeight="1">
      <c r="A364" s="6"/>
      <c r="B364" s="6"/>
      <c r="C364" s="6"/>
      <c r="D364" s="6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0" customHeight="1">
      <c r="A365" s="6"/>
      <c r="B365" s="6"/>
      <c r="C365" s="6"/>
      <c r="D365" s="6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30" customHeight="1">
      <c r="A366" s="6"/>
      <c r="B366" s="6"/>
      <c r="C366" s="6"/>
      <c r="D366" s="6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30" customHeight="1">
      <c r="A367" s="6"/>
      <c r="B367" s="6"/>
      <c r="C367" s="6"/>
      <c r="D367" s="6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0" customHeight="1">
      <c r="A368" s="6"/>
      <c r="B368" s="6"/>
      <c r="C368" s="6"/>
      <c r="D368" s="6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0" customHeight="1">
      <c r="A369" s="6"/>
      <c r="B369" s="6"/>
      <c r="C369" s="6"/>
      <c r="D369" s="6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0" customHeight="1">
      <c r="A370" s="6"/>
      <c r="B370" s="6"/>
      <c r="C370" s="6"/>
      <c r="D370" s="6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0" customHeight="1">
      <c r="A371" s="6"/>
      <c r="B371" s="6"/>
      <c r="C371" s="6"/>
      <c r="D371" s="6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30" customHeight="1">
      <c r="A372" s="6"/>
      <c r="B372" s="6"/>
      <c r="C372" s="6"/>
      <c r="D372" s="6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30" customHeight="1">
      <c r="A373" s="6"/>
      <c r="B373" s="6"/>
      <c r="C373" s="6"/>
      <c r="D373" s="6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30" customHeight="1">
      <c r="A374" s="6"/>
      <c r="B374" s="6"/>
      <c r="C374" s="6"/>
      <c r="D374" s="6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30" customHeight="1">
      <c r="A375" s="6"/>
      <c r="B375" s="6"/>
      <c r="C375" s="6"/>
      <c r="D375" s="6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30" customHeight="1">
      <c r="A376" s="6"/>
      <c r="B376" s="6"/>
      <c r="C376" s="6"/>
      <c r="D376" s="6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30" customHeight="1">
      <c r="A377" s="6"/>
      <c r="B377" s="6"/>
      <c r="C377" s="6"/>
      <c r="D377" s="6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30" customHeight="1">
      <c r="A378" s="6"/>
      <c r="B378" s="6"/>
      <c r="C378" s="6"/>
      <c r="D378" s="6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30" customHeight="1">
      <c r="A379" s="6"/>
      <c r="B379" s="6"/>
      <c r="C379" s="6"/>
      <c r="D379" s="6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30" customHeight="1">
      <c r="A380" s="6"/>
      <c r="B380" s="6"/>
      <c r="C380" s="6"/>
      <c r="D380" s="6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30" customHeight="1">
      <c r="A381" s="6"/>
      <c r="B381" s="6"/>
      <c r="C381" s="6"/>
      <c r="D381" s="6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30" customHeight="1">
      <c r="A382" s="6"/>
      <c r="B382" s="6"/>
      <c r="C382" s="6"/>
      <c r="D382" s="6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30" customHeight="1">
      <c r="A383" s="6"/>
      <c r="B383" s="6"/>
      <c r="C383" s="6"/>
      <c r="D383" s="6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30" customHeight="1">
      <c r="A384" s="6"/>
      <c r="B384" s="6"/>
      <c r="C384" s="6"/>
      <c r="D384" s="6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30" customHeight="1">
      <c r="A385" s="6"/>
      <c r="B385" s="6"/>
      <c r="C385" s="6"/>
      <c r="D385" s="6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30" customHeight="1">
      <c r="A386" s="6"/>
      <c r="B386" s="6"/>
      <c r="C386" s="6"/>
      <c r="D386" s="6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30" customHeight="1">
      <c r="A387" s="6"/>
      <c r="B387" s="6"/>
      <c r="C387" s="6"/>
      <c r="D387" s="6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30" customHeight="1">
      <c r="A388" s="6"/>
      <c r="B388" s="6"/>
      <c r="C388" s="6"/>
      <c r="D388" s="6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30" customHeight="1">
      <c r="A389" s="6"/>
      <c r="B389" s="6"/>
      <c r="C389" s="6"/>
      <c r="D389" s="6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30" customHeight="1">
      <c r="A390" s="6"/>
      <c r="B390" s="6"/>
      <c r="C390" s="6"/>
      <c r="D390" s="6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30" customHeight="1">
      <c r="A391" s="6"/>
      <c r="B391" s="6"/>
      <c r="C391" s="6"/>
      <c r="D391" s="6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30" customHeight="1">
      <c r="A392" s="6"/>
      <c r="B392" s="6"/>
      <c r="C392" s="6"/>
      <c r="D392" s="6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30" customHeight="1">
      <c r="A393" s="6"/>
      <c r="B393" s="6"/>
      <c r="C393" s="6"/>
      <c r="D393" s="6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30" customHeight="1">
      <c r="A394" s="6"/>
      <c r="B394" s="6"/>
      <c r="C394" s="6"/>
      <c r="D394" s="6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30" customHeight="1">
      <c r="A395" s="6"/>
      <c r="B395" s="6"/>
      <c r="C395" s="6"/>
      <c r="D395" s="6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30" customHeight="1">
      <c r="A396" s="6"/>
      <c r="B396" s="6"/>
      <c r="C396" s="6"/>
      <c r="D396" s="6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30" customHeight="1">
      <c r="A397" s="6"/>
      <c r="B397" s="6"/>
      <c r="C397" s="6"/>
      <c r="D397" s="6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30" customHeight="1">
      <c r="A398" s="6"/>
      <c r="B398" s="6"/>
      <c r="C398" s="6"/>
      <c r="D398" s="6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30" customHeight="1">
      <c r="A399" s="6"/>
      <c r="B399" s="6"/>
      <c r="C399" s="6"/>
      <c r="D399" s="6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30" customHeight="1">
      <c r="A400" s="6"/>
      <c r="B400" s="6"/>
      <c r="C400" s="6"/>
      <c r="D400" s="6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30" customHeight="1">
      <c r="A401" s="6"/>
      <c r="B401" s="6"/>
      <c r="C401" s="6"/>
      <c r="D401" s="6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30" customHeight="1">
      <c r="A402" s="6"/>
      <c r="B402" s="6"/>
      <c r="C402" s="6"/>
      <c r="D402" s="6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30" customHeight="1">
      <c r="A403" s="6"/>
      <c r="B403" s="6"/>
      <c r="C403" s="6"/>
      <c r="D403" s="6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30" customHeight="1">
      <c r="A404" s="6"/>
      <c r="B404" s="6"/>
      <c r="C404" s="6"/>
      <c r="D404" s="6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30" customHeight="1">
      <c r="A405" s="6"/>
      <c r="B405" s="6"/>
      <c r="C405" s="6"/>
      <c r="D405" s="6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30" customHeight="1">
      <c r="A406" s="6"/>
      <c r="B406" s="6"/>
      <c r="C406" s="6"/>
      <c r="D406" s="6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30" customHeight="1">
      <c r="A407" s="6"/>
      <c r="B407" s="6"/>
      <c r="C407" s="6"/>
      <c r="D407" s="6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30" customHeight="1">
      <c r="A408" s="6"/>
      <c r="B408" s="6"/>
      <c r="C408" s="6"/>
      <c r="D408" s="6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30" customHeight="1">
      <c r="A409" s="6"/>
      <c r="B409" s="6"/>
      <c r="C409" s="6"/>
      <c r="D409" s="6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30" customHeight="1">
      <c r="A410" s="6"/>
      <c r="B410" s="6"/>
      <c r="C410" s="6"/>
      <c r="D410" s="6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30" customHeight="1">
      <c r="A411" s="6"/>
      <c r="B411" s="6"/>
      <c r="C411" s="6"/>
      <c r="D411" s="6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30" customHeight="1">
      <c r="A412" s="6"/>
      <c r="B412" s="6"/>
      <c r="C412" s="6"/>
      <c r="D412" s="6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30" customHeight="1">
      <c r="A413" s="6"/>
      <c r="B413" s="6"/>
      <c r="C413" s="6"/>
      <c r="D413" s="6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30" customHeight="1">
      <c r="A414" s="6"/>
      <c r="B414" s="6"/>
      <c r="C414" s="6"/>
      <c r="D414" s="6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30" customHeight="1">
      <c r="A415" s="6"/>
      <c r="B415" s="6"/>
      <c r="C415" s="6"/>
      <c r="D415" s="6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30" customHeight="1">
      <c r="A416" s="6"/>
      <c r="B416" s="6"/>
      <c r="C416" s="6"/>
      <c r="D416" s="6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30" customHeight="1">
      <c r="A417" s="6"/>
      <c r="B417" s="6"/>
      <c r="C417" s="6"/>
      <c r="D417" s="6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30" customHeight="1">
      <c r="A418" s="6"/>
      <c r="B418" s="6"/>
      <c r="C418" s="6"/>
      <c r="D418" s="6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30" customHeight="1">
      <c r="A419" s="6"/>
      <c r="B419" s="6"/>
      <c r="C419" s="6"/>
      <c r="D419" s="6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30" customHeight="1">
      <c r="A420" s="6"/>
      <c r="B420" s="6"/>
      <c r="C420" s="6"/>
      <c r="D420" s="6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30" customHeight="1">
      <c r="A421" s="6"/>
      <c r="B421" s="6"/>
      <c r="C421" s="6"/>
      <c r="D421" s="6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30" customHeight="1">
      <c r="A422" s="6"/>
      <c r="B422" s="6"/>
      <c r="C422" s="6"/>
      <c r="D422" s="6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30" customHeight="1">
      <c r="A423" s="6"/>
      <c r="B423" s="6"/>
      <c r="C423" s="6"/>
      <c r="D423" s="6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30" customHeight="1">
      <c r="A424" s="6"/>
      <c r="B424" s="6"/>
      <c r="C424" s="6"/>
      <c r="D424" s="6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30" customHeight="1">
      <c r="A425" s="6"/>
      <c r="B425" s="6"/>
      <c r="C425" s="6"/>
      <c r="D425" s="6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30" customHeight="1">
      <c r="A426" s="6"/>
      <c r="B426" s="6"/>
      <c r="C426" s="6"/>
      <c r="D426" s="6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30" customHeight="1">
      <c r="A427" s="6"/>
      <c r="B427" s="6"/>
      <c r="C427" s="6"/>
      <c r="D427" s="6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30" customHeight="1">
      <c r="A428" s="6"/>
      <c r="B428" s="6"/>
      <c r="C428" s="6"/>
      <c r="D428" s="6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30" customHeight="1">
      <c r="A429" s="6"/>
      <c r="B429" s="6"/>
      <c r="C429" s="6"/>
      <c r="D429" s="6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30" customHeight="1">
      <c r="A430" s="6"/>
      <c r="B430" s="6"/>
      <c r="C430" s="6"/>
      <c r="D430" s="6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30" customHeight="1">
      <c r="A431" s="6"/>
      <c r="B431" s="6"/>
      <c r="C431" s="6"/>
      <c r="D431" s="6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30" customHeight="1">
      <c r="A432" s="6"/>
      <c r="B432" s="6"/>
      <c r="C432" s="6"/>
      <c r="D432" s="6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30" customHeight="1">
      <c r="A433" s="6"/>
      <c r="B433" s="6"/>
      <c r="C433" s="6"/>
      <c r="D433" s="6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30" customHeight="1">
      <c r="A434" s="6"/>
      <c r="B434" s="6"/>
      <c r="C434" s="6"/>
      <c r="D434" s="6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30" customHeight="1">
      <c r="A435" s="6"/>
      <c r="B435" s="6"/>
      <c r="C435" s="6"/>
      <c r="D435" s="6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30" customHeight="1">
      <c r="A436" s="6"/>
      <c r="B436" s="6"/>
      <c r="C436" s="6"/>
      <c r="D436" s="6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30" customHeight="1">
      <c r="A437" s="6"/>
      <c r="B437" s="6"/>
      <c r="C437" s="6"/>
      <c r="D437" s="6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30" customHeight="1">
      <c r="A438" s="6"/>
      <c r="B438" s="6"/>
      <c r="C438" s="6"/>
      <c r="D438" s="6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30" customHeight="1">
      <c r="A439" s="6"/>
      <c r="B439" s="6"/>
      <c r="C439" s="6"/>
      <c r="D439" s="6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30" customHeight="1">
      <c r="A440" s="6"/>
      <c r="B440" s="6"/>
      <c r="C440" s="6"/>
      <c r="D440" s="6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30" customHeight="1">
      <c r="A441" s="6"/>
      <c r="B441" s="6"/>
      <c r="C441" s="6"/>
      <c r="D441" s="6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30" customHeight="1">
      <c r="A442" s="6"/>
      <c r="B442" s="6"/>
      <c r="C442" s="6"/>
      <c r="D442" s="6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30" customHeight="1">
      <c r="A443" s="6"/>
      <c r="B443" s="6"/>
      <c r="C443" s="6"/>
      <c r="D443" s="6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30" customHeight="1">
      <c r="A444" s="6"/>
      <c r="B444" s="6"/>
      <c r="C444" s="6"/>
      <c r="D444" s="6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30" customHeight="1">
      <c r="A445" s="6"/>
      <c r="B445" s="6"/>
      <c r="C445" s="6"/>
      <c r="D445" s="6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30" customHeight="1">
      <c r="A446" s="6"/>
      <c r="B446" s="6"/>
      <c r="C446" s="6"/>
      <c r="D446" s="6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30" customHeight="1">
      <c r="A447" s="6"/>
      <c r="B447" s="6"/>
      <c r="C447" s="6"/>
      <c r="D447" s="6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30" customHeight="1">
      <c r="A448" s="6"/>
      <c r="B448" s="6"/>
      <c r="C448" s="6"/>
      <c r="D448" s="6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30" customHeight="1">
      <c r="A449" s="6"/>
      <c r="B449" s="6"/>
      <c r="C449" s="6"/>
      <c r="D449" s="6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30" customHeight="1">
      <c r="A450" s="6"/>
      <c r="B450" s="6"/>
      <c r="C450" s="6"/>
      <c r="D450" s="6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30" customHeight="1">
      <c r="A451" s="6"/>
      <c r="B451" s="6"/>
      <c r="C451" s="6"/>
      <c r="D451" s="6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30" customHeight="1">
      <c r="A452" s="6"/>
      <c r="B452" s="6"/>
      <c r="C452" s="6"/>
      <c r="D452" s="6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30" customHeight="1">
      <c r="A453" s="6"/>
      <c r="B453" s="6"/>
      <c r="C453" s="6"/>
      <c r="D453" s="6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30" customHeight="1">
      <c r="A454" s="6"/>
      <c r="B454" s="6"/>
      <c r="C454" s="6"/>
      <c r="D454" s="6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30" customHeight="1">
      <c r="A455" s="6"/>
      <c r="B455" s="6"/>
      <c r="C455" s="6"/>
      <c r="D455" s="6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30" customHeight="1">
      <c r="A456" s="6"/>
      <c r="B456" s="6"/>
      <c r="C456" s="6"/>
      <c r="D456" s="6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30" customHeight="1">
      <c r="A457" s="6"/>
      <c r="B457" s="6"/>
      <c r="C457" s="6"/>
      <c r="D457" s="6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30" customHeight="1">
      <c r="A458" s="6"/>
      <c r="B458" s="6"/>
      <c r="C458" s="6"/>
      <c r="D458" s="6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30" customHeight="1">
      <c r="A459" s="6"/>
      <c r="B459" s="6"/>
      <c r="C459" s="6"/>
      <c r="D459" s="6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30" customHeight="1">
      <c r="A460" s="6"/>
      <c r="B460" s="6"/>
      <c r="C460" s="6"/>
      <c r="D460" s="6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30" customHeight="1">
      <c r="A461" s="6"/>
      <c r="B461" s="6"/>
      <c r="C461" s="6"/>
      <c r="D461" s="6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30" customHeight="1">
      <c r="A462" s="6"/>
      <c r="B462" s="6"/>
      <c r="C462" s="6"/>
      <c r="D462" s="6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30" customHeight="1">
      <c r="A463" s="6"/>
      <c r="B463" s="6"/>
      <c r="C463" s="6"/>
      <c r="D463" s="6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30" customHeight="1">
      <c r="A464" s="6"/>
      <c r="B464" s="6"/>
      <c r="C464" s="6"/>
      <c r="D464" s="6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30" customHeight="1">
      <c r="A465" s="6"/>
      <c r="B465" s="6"/>
      <c r="C465" s="6"/>
      <c r="D465" s="6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30" customHeight="1">
      <c r="A466" s="6"/>
      <c r="B466" s="6"/>
      <c r="C466" s="6"/>
      <c r="D466" s="6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30" customHeight="1">
      <c r="A467" s="6"/>
      <c r="B467" s="6"/>
      <c r="C467" s="6"/>
      <c r="D467" s="6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30" customHeight="1">
      <c r="A468" s="6"/>
      <c r="B468" s="6"/>
      <c r="C468" s="6"/>
      <c r="D468" s="6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30" customHeight="1">
      <c r="A469" s="6"/>
      <c r="B469" s="6"/>
      <c r="C469" s="6"/>
      <c r="D469" s="6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30" customHeight="1">
      <c r="A470" s="6"/>
      <c r="B470" s="6"/>
      <c r="C470" s="6"/>
      <c r="D470" s="6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30" customHeight="1">
      <c r="A471" s="6"/>
      <c r="B471" s="6"/>
      <c r="C471" s="6"/>
      <c r="D471" s="6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30" customHeight="1">
      <c r="A472" s="6"/>
      <c r="B472" s="6"/>
      <c r="C472" s="6"/>
      <c r="D472" s="6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30" customHeight="1">
      <c r="A473" s="6"/>
      <c r="B473" s="6"/>
      <c r="C473" s="6"/>
      <c r="D473" s="6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30" customHeight="1">
      <c r="A474" s="6"/>
      <c r="B474" s="6"/>
      <c r="C474" s="6"/>
      <c r="D474" s="6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30" customHeight="1">
      <c r="A475" s="6"/>
      <c r="B475" s="6"/>
      <c r="C475" s="6"/>
      <c r="D475" s="6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30" customHeight="1">
      <c r="A476" s="6"/>
      <c r="B476" s="6"/>
      <c r="C476" s="6"/>
      <c r="D476" s="6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30" customHeight="1">
      <c r="A477" s="6"/>
      <c r="B477" s="6"/>
      <c r="C477" s="6"/>
      <c r="D477" s="6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30" customHeight="1">
      <c r="A478" s="6"/>
      <c r="B478" s="6"/>
      <c r="C478" s="6"/>
      <c r="D478" s="6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30" customHeight="1">
      <c r="A479" s="6"/>
      <c r="B479" s="6"/>
      <c r="C479" s="6"/>
      <c r="D479" s="6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30" customHeight="1">
      <c r="A480" s="6"/>
      <c r="B480" s="6"/>
      <c r="C480" s="6"/>
      <c r="D480" s="6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30" customHeight="1">
      <c r="A481" s="6"/>
      <c r="B481" s="6"/>
      <c r="C481" s="6"/>
      <c r="D481" s="6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30" customHeight="1">
      <c r="A482" s="6"/>
      <c r="B482" s="6"/>
      <c r="C482" s="6"/>
      <c r="D482" s="6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30" customHeight="1">
      <c r="A483" s="6"/>
      <c r="B483" s="6"/>
      <c r="C483" s="6"/>
      <c r="D483" s="6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30" customHeight="1">
      <c r="A484" s="6"/>
      <c r="B484" s="6"/>
      <c r="C484" s="6"/>
      <c r="D484" s="6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30" customHeight="1">
      <c r="A485" s="6"/>
      <c r="B485" s="6"/>
      <c r="C485" s="6"/>
      <c r="D485" s="6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30" customHeight="1">
      <c r="A486" s="6"/>
      <c r="B486" s="6"/>
      <c r="C486" s="6"/>
      <c r="D486" s="6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30" customHeight="1">
      <c r="A487" s="6"/>
      <c r="B487" s="6"/>
      <c r="C487" s="6"/>
      <c r="D487" s="6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30" customHeight="1">
      <c r="A488" s="6"/>
      <c r="B488" s="6"/>
      <c r="C488" s="6"/>
      <c r="D488" s="6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30" customHeight="1">
      <c r="A489" s="6"/>
      <c r="B489" s="6"/>
      <c r="C489" s="6"/>
      <c r="D489" s="6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30" customHeight="1">
      <c r="A490" s="6"/>
      <c r="B490" s="6"/>
      <c r="C490" s="6"/>
      <c r="D490" s="6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0" customHeight="1">
      <c r="A491" s="6"/>
      <c r="B491" s="6"/>
      <c r="C491" s="6"/>
      <c r="D491" s="6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30" customHeight="1">
      <c r="A492" s="6"/>
      <c r="B492" s="6"/>
      <c r="C492" s="6"/>
      <c r="D492" s="6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30" customHeight="1">
      <c r="A493" s="6"/>
      <c r="B493" s="6"/>
      <c r="C493" s="6"/>
      <c r="D493" s="6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0" customHeight="1">
      <c r="A494" s="6"/>
      <c r="B494" s="6"/>
      <c r="C494" s="6"/>
      <c r="D494" s="6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30" customHeight="1">
      <c r="A495" s="6"/>
      <c r="B495" s="6"/>
      <c r="C495" s="6"/>
      <c r="D495" s="6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30" customHeight="1">
      <c r="A496" s="6"/>
      <c r="B496" s="6"/>
      <c r="C496" s="6"/>
      <c r="D496" s="6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30" customHeight="1">
      <c r="A497" s="6"/>
      <c r="B497" s="6"/>
      <c r="C497" s="6"/>
      <c r="D497" s="6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30" customHeight="1">
      <c r="A498" s="6"/>
      <c r="B498" s="6"/>
      <c r="C498" s="6"/>
      <c r="D498" s="6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30" customHeight="1">
      <c r="A499" s="6"/>
      <c r="B499" s="6"/>
      <c r="C499" s="6"/>
      <c r="D499" s="6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30" customHeight="1">
      <c r="A500" s="6"/>
      <c r="B500" s="6"/>
      <c r="C500" s="6"/>
      <c r="D500" s="6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30" customHeight="1">
      <c r="A501" s="6"/>
      <c r="B501" s="6"/>
      <c r="C501" s="6"/>
      <c r="D501" s="6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30" customHeight="1">
      <c r="A502" s="6"/>
      <c r="B502" s="6"/>
      <c r="C502" s="6"/>
      <c r="D502" s="6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30" customHeight="1">
      <c r="A503" s="6"/>
      <c r="B503" s="6"/>
      <c r="C503" s="6"/>
      <c r="D503" s="6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30" customHeight="1">
      <c r="A504" s="6"/>
      <c r="B504" s="6"/>
      <c r="C504" s="6"/>
      <c r="D504" s="6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30" customHeight="1">
      <c r="A505" s="6"/>
      <c r="B505" s="6"/>
      <c r="C505" s="6"/>
      <c r="D505" s="6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30" customHeight="1">
      <c r="A506" s="6"/>
      <c r="B506" s="6"/>
      <c r="C506" s="6"/>
      <c r="D506" s="6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30" customHeight="1">
      <c r="A507" s="6"/>
      <c r="B507" s="6"/>
      <c r="C507" s="6"/>
      <c r="D507" s="6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30" customHeight="1">
      <c r="A508" s="6"/>
      <c r="B508" s="6"/>
      <c r="C508" s="6"/>
      <c r="D508" s="6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30" customHeight="1">
      <c r="A509" s="6"/>
      <c r="B509" s="6"/>
      <c r="C509" s="6"/>
      <c r="D509" s="6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30" customHeight="1">
      <c r="A510" s="6"/>
      <c r="B510" s="6"/>
      <c r="C510" s="6"/>
      <c r="D510" s="6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30" customHeight="1">
      <c r="A511" s="6"/>
      <c r="B511" s="6"/>
      <c r="C511" s="6"/>
      <c r="D511" s="6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30" customHeight="1">
      <c r="A512" s="6"/>
      <c r="B512" s="6"/>
      <c r="C512" s="6"/>
      <c r="D512" s="6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30" customHeight="1">
      <c r="A513" s="6"/>
      <c r="B513" s="6"/>
      <c r="C513" s="6"/>
      <c r="D513" s="6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30" customHeight="1">
      <c r="A514" s="6"/>
      <c r="B514" s="6"/>
      <c r="C514" s="6"/>
      <c r="D514" s="6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30" customHeight="1">
      <c r="A515" s="6"/>
      <c r="B515" s="6"/>
      <c r="C515" s="6"/>
      <c r="D515" s="6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30" customHeight="1">
      <c r="A516" s="6"/>
      <c r="B516" s="6"/>
      <c r="C516" s="6"/>
      <c r="D516" s="6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30" customHeight="1">
      <c r="A517" s="6"/>
      <c r="B517" s="6"/>
      <c r="C517" s="6"/>
      <c r="D517" s="6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30" customHeight="1">
      <c r="A518" s="6"/>
      <c r="B518" s="6"/>
      <c r="C518" s="6"/>
      <c r="D518" s="6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30" customHeight="1">
      <c r="A519" s="6"/>
      <c r="B519" s="6"/>
      <c r="C519" s="6"/>
      <c r="D519" s="6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30" customHeight="1">
      <c r="A520" s="6"/>
      <c r="B520" s="6"/>
      <c r="C520" s="6"/>
      <c r="D520" s="6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30" customHeight="1">
      <c r="A521" s="6"/>
      <c r="B521" s="6"/>
      <c r="C521" s="6"/>
      <c r="D521" s="6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30" customHeight="1">
      <c r="A522" s="6"/>
      <c r="B522" s="6"/>
      <c r="C522" s="6"/>
      <c r="D522" s="6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30" customHeight="1">
      <c r="A523" s="6"/>
      <c r="B523" s="6"/>
      <c r="C523" s="6"/>
      <c r="D523" s="6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30" customHeight="1">
      <c r="A524" s="6"/>
      <c r="B524" s="6"/>
      <c r="C524" s="6"/>
      <c r="D524" s="6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30" customHeight="1">
      <c r="A525" s="6"/>
      <c r="B525" s="6"/>
      <c r="C525" s="6"/>
      <c r="D525" s="6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30" customHeight="1">
      <c r="A526" s="6"/>
      <c r="B526" s="6"/>
      <c r="C526" s="6"/>
      <c r="D526" s="6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30" customHeight="1">
      <c r="A527" s="6"/>
      <c r="B527" s="6"/>
      <c r="C527" s="6"/>
      <c r="D527" s="6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30" customHeight="1">
      <c r="A528" s="6"/>
      <c r="B528" s="6"/>
      <c r="C528" s="6"/>
      <c r="D528" s="6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30" customHeight="1">
      <c r="A529" s="6"/>
      <c r="B529" s="6"/>
      <c r="C529" s="6"/>
      <c r="D529" s="6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30" customHeight="1">
      <c r="A530" s="6"/>
      <c r="B530" s="6"/>
      <c r="C530" s="6"/>
      <c r="D530" s="6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30" customHeight="1">
      <c r="A531" s="6"/>
      <c r="B531" s="6"/>
      <c r="C531" s="6"/>
      <c r="D531" s="6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30" customHeight="1">
      <c r="A532" s="6"/>
      <c r="B532" s="6"/>
      <c r="C532" s="6"/>
      <c r="D532" s="6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30" customHeight="1">
      <c r="A533" s="6"/>
      <c r="B533" s="6"/>
      <c r="C533" s="6"/>
      <c r="D533" s="6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30" customHeight="1">
      <c r="A534" s="6"/>
      <c r="B534" s="6"/>
      <c r="C534" s="6"/>
      <c r="D534" s="6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30" customHeight="1">
      <c r="A535" s="6"/>
      <c r="B535" s="6"/>
      <c r="C535" s="6"/>
      <c r="D535" s="6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30" customHeight="1">
      <c r="A536" s="6"/>
      <c r="B536" s="6"/>
      <c r="C536" s="6"/>
      <c r="D536" s="6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30" customHeight="1">
      <c r="A537" s="6"/>
      <c r="B537" s="6"/>
      <c r="C537" s="6"/>
      <c r="D537" s="6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30" customHeight="1">
      <c r="A538" s="6"/>
      <c r="B538" s="6"/>
      <c r="C538" s="6"/>
      <c r="D538" s="6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30" customHeight="1">
      <c r="A539" s="6"/>
      <c r="B539" s="6"/>
      <c r="C539" s="6"/>
      <c r="D539" s="6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30" customHeight="1">
      <c r="A540" s="6"/>
      <c r="B540" s="6"/>
      <c r="C540" s="6"/>
      <c r="D540" s="6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30" customHeight="1">
      <c r="A541" s="6"/>
      <c r="B541" s="6"/>
      <c r="C541" s="6"/>
      <c r="D541" s="6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30" customHeight="1">
      <c r="A542" s="6"/>
      <c r="B542" s="6"/>
      <c r="C542" s="6"/>
      <c r="D542" s="6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30" customHeight="1">
      <c r="A543" s="6"/>
      <c r="B543" s="6"/>
      <c r="C543" s="6"/>
      <c r="D543" s="6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30" customHeight="1">
      <c r="A544" s="6"/>
      <c r="B544" s="6"/>
      <c r="C544" s="6"/>
      <c r="D544" s="6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30" customHeight="1">
      <c r="A545" s="6"/>
      <c r="B545" s="6"/>
      <c r="C545" s="6"/>
      <c r="D545" s="6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30" customHeight="1">
      <c r="A546" s="6"/>
      <c r="B546" s="6"/>
      <c r="C546" s="6"/>
      <c r="D546" s="6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30" customHeight="1">
      <c r="A547" s="6"/>
      <c r="B547" s="6"/>
      <c r="C547" s="6"/>
      <c r="D547" s="6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30" customHeight="1">
      <c r="A548" s="6"/>
      <c r="B548" s="6"/>
      <c r="C548" s="6"/>
      <c r="D548" s="6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30" customHeight="1">
      <c r="A549" s="6"/>
      <c r="B549" s="6"/>
      <c r="C549" s="6"/>
      <c r="D549" s="6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30" customHeight="1">
      <c r="A550" s="6"/>
      <c r="B550" s="6"/>
      <c r="C550" s="6"/>
      <c r="D550" s="6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30" customHeight="1">
      <c r="A551" s="6"/>
      <c r="B551" s="6"/>
      <c r="C551" s="6"/>
      <c r="D551" s="6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30" customHeight="1">
      <c r="A552" s="6"/>
      <c r="B552" s="6"/>
      <c r="C552" s="6"/>
      <c r="D552" s="6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30" customHeight="1">
      <c r="A553" s="6"/>
      <c r="B553" s="6"/>
      <c r="C553" s="6"/>
      <c r="D553" s="6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30" customHeight="1">
      <c r="A554" s="6"/>
      <c r="B554" s="6"/>
      <c r="C554" s="6"/>
      <c r="D554" s="6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30" customHeight="1">
      <c r="A555" s="6"/>
      <c r="B555" s="6"/>
      <c r="C555" s="6"/>
      <c r="D555" s="6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30" customHeight="1">
      <c r="A556" s="6"/>
      <c r="B556" s="6"/>
      <c r="C556" s="6"/>
      <c r="D556" s="6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30" customHeight="1">
      <c r="A557" s="6"/>
      <c r="B557" s="6"/>
      <c r="C557" s="6"/>
      <c r="D557" s="6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30" customHeight="1">
      <c r="A558" s="6"/>
      <c r="B558" s="6"/>
      <c r="C558" s="6"/>
      <c r="D558" s="6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30" customHeight="1">
      <c r="A559" s="6"/>
      <c r="B559" s="6"/>
      <c r="C559" s="6"/>
      <c r="D559" s="6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30" customHeight="1">
      <c r="A560" s="6"/>
      <c r="B560" s="6"/>
      <c r="C560" s="6"/>
      <c r="D560" s="6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30" customHeight="1">
      <c r="A561" s="6"/>
      <c r="B561" s="6"/>
      <c r="C561" s="6"/>
      <c r="D561" s="6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30" customHeight="1">
      <c r="A562" s="6"/>
      <c r="B562" s="6"/>
      <c r="C562" s="6"/>
      <c r="D562" s="6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30" customHeight="1">
      <c r="A563" s="6"/>
      <c r="B563" s="6"/>
      <c r="C563" s="6"/>
      <c r="D563" s="6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30" customHeight="1">
      <c r="A564" s="6"/>
      <c r="B564" s="6"/>
      <c r="C564" s="6"/>
      <c r="D564" s="6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30" customHeight="1">
      <c r="A565" s="6"/>
      <c r="B565" s="6"/>
      <c r="C565" s="6"/>
      <c r="D565" s="6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30" customHeight="1">
      <c r="A566" s="6"/>
      <c r="B566" s="6"/>
      <c r="C566" s="6"/>
      <c r="D566" s="6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30" customHeight="1">
      <c r="A567" s="6"/>
      <c r="B567" s="6"/>
      <c r="C567" s="6"/>
      <c r="D567" s="6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30" customHeight="1">
      <c r="A568" s="6"/>
      <c r="B568" s="6"/>
      <c r="C568" s="6"/>
      <c r="D568" s="6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30" customHeight="1">
      <c r="A569" s="6"/>
      <c r="B569" s="6"/>
      <c r="C569" s="6"/>
      <c r="D569" s="6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30" customHeight="1">
      <c r="A570" s="6"/>
      <c r="B570" s="6"/>
      <c r="C570" s="6"/>
      <c r="D570" s="6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30" customHeight="1">
      <c r="A571" s="6"/>
      <c r="B571" s="6"/>
      <c r="C571" s="6"/>
      <c r="D571" s="6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30" customHeight="1">
      <c r="A572" s="6"/>
      <c r="B572" s="6"/>
      <c r="C572" s="6"/>
      <c r="D572" s="6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30" customHeight="1">
      <c r="A573" s="6"/>
      <c r="B573" s="6"/>
      <c r="C573" s="6"/>
      <c r="D573" s="6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30" customHeight="1">
      <c r="A574" s="6"/>
      <c r="B574" s="6"/>
      <c r="C574" s="6"/>
      <c r="D574" s="6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30" customHeight="1">
      <c r="A575" s="6"/>
      <c r="B575" s="6"/>
      <c r="C575" s="6"/>
      <c r="D575" s="6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30" customHeight="1">
      <c r="A576" s="6"/>
      <c r="B576" s="6"/>
      <c r="C576" s="6"/>
      <c r="D576" s="6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30" customHeight="1">
      <c r="A577" s="6"/>
      <c r="B577" s="6"/>
      <c r="C577" s="6"/>
      <c r="D577" s="6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30" customHeight="1">
      <c r="A578" s="6"/>
      <c r="B578" s="6"/>
      <c r="C578" s="6"/>
      <c r="D578" s="6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30" customHeight="1">
      <c r="A579" s="6"/>
      <c r="B579" s="6"/>
      <c r="C579" s="6"/>
      <c r="D579" s="6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30" customHeight="1">
      <c r="A580" s="6"/>
      <c r="B580" s="6"/>
      <c r="C580" s="6"/>
      <c r="D580" s="6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30" customHeight="1">
      <c r="A581" s="6"/>
      <c r="B581" s="6"/>
      <c r="C581" s="6"/>
      <c r="D581" s="6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30" customHeight="1">
      <c r="A582" s="6"/>
      <c r="B582" s="6"/>
      <c r="C582" s="6"/>
      <c r="D582" s="6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30" customHeight="1">
      <c r="A583" s="6"/>
      <c r="B583" s="6"/>
      <c r="C583" s="6"/>
      <c r="D583" s="6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30" customHeight="1">
      <c r="A584" s="6"/>
      <c r="B584" s="6"/>
      <c r="C584" s="6"/>
      <c r="D584" s="6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30" customHeight="1">
      <c r="A585" s="6"/>
      <c r="B585" s="6"/>
      <c r="C585" s="6"/>
      <c r="D585" s="6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30" customHeight="1">
      <c r="A586" s="6"/>
      <c r="B586" s="6"/>
      <c r="C586" s="6"/>
      <c r="D586" s="6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30" customHeight="1">
      <c r="A587" s="6"/>
      <c r="B587" s="6"/>
      <c r="C587" s="6"/>
      <c r="D587" s="6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30" customHeight="1">
      <c r="A588" s="6"/>
      <c r="B588" s="6"/>
      <c r="C588" s="6"/>
      <c r="D588" s="6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30" customHeight="1">
      <c r="A589" s="6"/>
      <c r="B589" s="6"/>
      <c r="C589" s="6"/>
      <c r="D589" s="6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30" customHeight="1">
      <c r="A590" s="6"/>
      <c r="B590" s="6"/>
      <c r="C590" s="6"/>
      <c r="D590" s="6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30" customHeight="1">
      <c r="A591" s="6"/>
      <c r="B591" s="6"/>
      <c r="C591" s="6"/>
      <c r="D591" s="6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30" customHeight="1">
      <c r="A592" s="6"/>
      <c r="B592" s="6"/>
      <c r="C592" s="6"/>
      <c r="D592" s="6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30" customHeight="1">
      <c r="A593" s="6"/>
      <c r="B593" s="6"/>
      <c r="C593" s="6"/>
      <c r="D593" s="6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30" customHeight="1">
      <c r="A594" s="6"/>
      <c r="B594" s="6"/>
      <c r="C594" s="6"/>
      <c r="D594" s="6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30" customHeight="1">
      <c r="A595" s="6"/>
      <c r="B595" s="6"/>
      <c r="C595" s="6"/>
      <c r="D595" s="6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30" customHeight="1">
      <c r="A596" s="6"/>
      <c r="B596" s="6"/>
      <c r="C596" s="6"/>
      <c r="D596" s="6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30" customHeight="1">
      <c r="A597" s="6"/>
      <c r="B597" s="6"/>
      <c r="C597" s="6"/>
      <c r="D597" s="6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30" customHeight="1">
      <c r="A598" s="6"/>
      <c r="B598" s="6"/>
      <c r="C598" s="6"/>
      <c r="D598" s="6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30" customHeight="1">
      <c r="A599" s="6"/>
      <c r="B599" s="6"/>
      <c r="C599" s="6"/>
      <c r="D599" s="6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30" customHeight="1">
      <c r="A600" s="6"/>
      <c r="B600" s="6"/>
      <c r="C600" s="6"/>
      <c r="D600" s="6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30" customHeight="1">
      <c r="A601" s="6"/>
      <c r="B601" s="6"/>
      <c r="C601" s="6"/>
      <c r="D601" s="6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30" customHeight="1">
      <c r="A602" s="6"/>
      <c r="B602" s="6"/>
      <c r="C602" s="6"/>
      <c r="D602" s="6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30" customHeight="1">
      <c r="A603" s="6"/>
      <c r="B603" s="6"/>
      <c r="C603" s="6"/>
      <c r="D603" s="6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30" customHeight="1">
      <c r="A604" s="6"/>
      <c r="B604" s="6"/>
      <c r="C604" s="6"/>
      <c r="D604" s="6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30" customHeight="1">
      <c r="A605" s="6"/>
      <c r="B605" s="6"/>
      <c r="C605" s="6"/>
      <c r="D605" s="6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30" customHeight="1">
      <c r="A606" s="6"/>
      <c r="B606" s="6"/>
      <c r="C606" s="6"/>
      <c r="D606" s="6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30" customHeight="1">
      <c r="A607" s="6"/>
      <c r="B607" s="6"/>
      <c r="C607" s="6"/>
      <c r="D607" s="6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30" customHeight="1">
      <c r="A608" s="6"/>
      <c r="B608" s="6"/>
      <c r="C608" s="6"/>
      <c r="D608" s="6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30" customHeight="1">
      <c r="A609" s="6"/>
      <c r="B609" s="6"/>
      <c r="C609" s="6"/>
      <c r="D609" s="6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30" customHeight="1">
      <c r="A610" s="6"/>
      <c r="B610" s="6"/>
      <c r="C610" s="6"/>
      <c r="D610" s="6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30" customHeight="1">
      <c r="A611" s="6"/>
      <c r="B611" s="6"/>
      <c r="C611" s="6"/>
      <c r="D611" s="6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30" customHeight="1">
      <c r="A612" s="6"/>
      <c r="B612" s="6"/>
      <c r="C612" s="6"/>
      <c r="D612" s="6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30" customHeight="1">
      <c r="A613" s="6"/>
      <c r="B613" s="6"/>
      <c r="C613" s="6"/>
      <c r="D613" s="6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30" customHeight="1">
      <c r="A614" s="6"/>
      <c r="B614" s="6"/>
      <c r="C614" s="6"/>
      <c r="D614" s="6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30" customHeight="1">
      <c r="A615" s="6"/>
      <c r="B615" s="6"/>
      <c r="C615" s="6"/>
      <c r="D615" s="6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30" customHeight="1">
      <c r="A616" s="6"/>
      <c r="B616" s="6"/>
      <c r="C616" s="6"/>
      <c r="D616" s="6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30" customHeight="1">
      <c r="A617" s="6"/>
      <c r="B617" s="6"/>
      <c r="C617" s="6"/>
      <c r="D617" s="6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30" customHeight="1">
      <c r="A618" s="6"/>
      <c r="B618" s="6"/>
      <c r="C618" s="6"/>
      <c r="D618" s="6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30" customHeight="1">
      <c r="A619" s="6"/>
      <c r="B619" s="6"/>
      <c r="C619" s="6"/>
      <c r="D619" s="6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30" customHeight="1">
      <c r="A620" s="6"/>
      <c r="B620" s="6"/>
      <c r="C620" s="6"/>
      <c r="D620" s="6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30" customHeight="1">
      <c r="A621" s="6"/>
      <c r="B621" s="6"/>
      <c r="C621" s="6"/>
      <c r="D621" s="6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30" customHeight="1">
      <c r="A622" s="6"/>
      <c r="B622" s="6"/>
      <c r="C622" s="6"/>
      <c r="D622" s="6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30" customHeight="1">
      <c r="A623" s="6"/>
      <c r="B623" s="6"/>
      <c r="C623" s="6"/>
      <c r="D623" s="6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30" customHeight="1">
      <c r="A624" s="6"/>
      <c r="B624" s="6"/>
      <c r="C624" s="6"/>
      <c r="D624" s="6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30" customHeight="1">
      <c r="A625" s="6"/>
      <c r="B625" s="6"/>
      <c r="C625" s="6"/>
      <c r="D625" s="6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30" customHeight="1">
      <c r="A626" s="6"/>
      <c r="B626" s="6"/>
      <c r="C626" s="6"/>
      <c r="D626" s="6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30" customHeight="1">
      <c r="A627" s="6"/>
      <c r="B627" s="6"/>
      <c r="C627" s="6"/>
      <c r="D627" s="6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30" customHeight="1">
      <c r="A628" s="6"/>
      <c r="B628" s="6"/>
      <c r="C628" s="6"/>
      <c r="D628" s="6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30" customHeight="1">
      <c r="A629" s="6"/>
      <c r="B629" s="6"/>
      <c r="C629" s="6"/>
      <c r="D629" s="6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30" customHeight="1">
      <c r="A630" s="6"/>
      <c r="B630" s="6"/>
      <c r="C630" s="6"/>
      <c r="D630" s="6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30" customHeight="1">
      <c r="A631" s="6"/>
      <c r="B631" s="6"/>
      <c r="C631" s="6"/>
      <c r="D631" s="6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30" customHeight="1">
      <c r="A632" s="6"/>
      <c r="B632" s="6"/>
      <c r="C632" s="6"/>
      <c r="D632" s="6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30" customHeight="1">
      <c r="A633" s="6"/>
      <c r="B633" s="6"/>
      <c r="C633" s="6"/>
      <c r="D633" s="6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30" customHeight="1">
      <c r="A634" s="6"/>
      <c r="B634" s="6"/>
      <c r="C634" s="6"/>
      <c r="D634" s="6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30" customHeight="1">
      <c r="A635" s="6"/>
      <c r="B635" s="6"/>
      <c r="C635" s="6"/>
      <c r="D635" s="6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30" customHeight="1">
      <c r="A636" s="6"/>
      <c r="B636" s="6"/>
      <c r="C636" s="6"/>
      <c r="D636" s="6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30" customHeight="1">
      <c r="A637" s="6"/>
      <c r="B637" s="6"/>
      <c r="C637" s="6"/>
      <c r="D637" s="6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30" customHeight="1">
      <c r="A638" s="6"/>
      <c r="B638" s="6"/>
      <c r="C638" s="6"/>
      <c r="D638" s="6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30" customHeight="1">
      <c r="A639" s="6"/>
      <c r="B639" s="6"/>
      <c r="C639" s="6"/>
      <c r="D639" s="6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30" customHeight="1">
      <c r="A640" s="6"/>
      <c r="B640" s="6"/>
      <c r="C640" s="6"/>
      <c r="D640" s="6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30" customHeight="1">
      <c r="A641" s="6"/>
      <c r="B641" s="6"/>
      <c r="C641" s="6"/>
      <c r="D641" s="6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30" customHeight="1">
      <c r="A642" s="6"/>
      <c r="B642" s="6"/>
      <c r="C642" s="6"/>
      <c r="D642" s="6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30" customHeight="1">
      <c r="A643" s="6"/>
      <c r="B643" s="6"/>
      <c r="C643" s="6"/>
      <c r="D643" s="6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30" customHeight="1">
      <c r="A644" s="6"/>
      <c r="B644" s="6"/>
      <c r="C644" s="6"/>
      <c r="D644" s="6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30" customHeight="1">
      <c r="A645" s="6"/>
      <c r="B645" s="6"/>
      <c r="C645" s="6"/>
      <c r="D645" s="6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30" customHeight="1">
      <c r="A646" s="6"/>
      <c r="B646" s="6"/>
      <c r="C646" s="6"/>
      <c r="D646" s="6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30" customHeight="1">
      <c r="A647" s="6"/>
      <c r="B647" s="6"/>
      <c r="C647" s="6"/>
      <c r="D647" s="6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30" customHeight="1">
      <c r="A648" s="6"/>
      <c r="B648" s="6"/>
      <c r="C648" s="6"/>
      <c r="D648" s="6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30" customHeight="1">
      <c r="A649" s="6"/>
      <c r="B649" s="6"/>
      <c r="C649" s="6"/>
      <c r="D649" s="6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30" customHeight="1">
      <c r="A650" s="6"/>
      <c r="B650" s="6"/>
      <c r="C650" s="6"/>
      <c r="D650" s="6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30" customHeight="1">
      <c r="A651" s="6"/>
      <c r="B651" s="6"/>
      <c r="C651" s="6"/>
      <c r="D651" s="6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30" customHeight="1">
      <c r="A652" s="6"/>
      <c r="B652" s="6"/>
      <c r="C652" s="6"/>
      <c r="D652" s="6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30" customHeight="1">
      <c r="A653" s="6"/>
      <c r="B653" s="6"/>
      <c r="C653" s="6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30" customHeight="1">
      <c r="A654" s="6"/>
      <c r="B654" s="6"/>
      <c r="C654" s="6"/>
      <c r="D654" s="6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30" customHeight="1">
      <c r="A655" s="6"/>
      <c r="B655" s="6"/>
      <c r="C655" s="6"/>
      <c r="D655" s="6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30" customHeight="1">
      <c r="A656" s="6"/>
      <c r="B656" s="6"/>
      <c r="C656" s="6"/>
      <c r="D656" s="6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30" customHeight="1">
      <c r="A657" s="6"/>
      <c r="B657" s="6"/>
      <c r="C657" s="6"/>
      <c r="D657" s="6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30" customHeight="1">
      <c r="A658" s="6"/>
      <c r="B658" s="6"/>
      <c r="C658" s="6"/>
      <c r="D658" s="6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30" customHeight="1">
      <c r="A659" s="6"/>
      <c r="B659" s="6"/>
      <c r="C659" s="6"/>
      <c r="D659" s="6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30" customHeight="1">
      <c r="A660" s="6"/>
      <c r="B660" s="6"/>
      <c r="C660" s="6"/>
      <c r="D660" s="6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30" customHeight="1">
      <c r="A661" s="6"/>
      <c r="B661" s="6"/>
      <c r="C661" s="6"/>
      <c r="D661" s="6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30" customHeight="1">
      <c r="A662" s="6"/>
      <c r="B662" s="6"/>
      <c r="C662" s="6"/>
      <c r="D662" s="6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30" customHeight="1">
      <c r="A663" s="6"/>
      <c r="B663" s="6"/>
      <c r="C663" s="6"/>
      <c r="D663" s="6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30" customHeight="1">
      <c r="A664" s="6"/>
      <c r="B664" s="6"/>
      <c r="C664" s="6"/>
      <c r="D664" s="6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30" customHeight="1">
      <c r="A665" s="6"/>
      <c r="B665" s="6"/>
      <c r="C665" s="6"/>
      <c r="D665" s="6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30" customHeight="1">
      <c r="A666" s="6"/>
      <c r="B666" s="6"/>
      <c r="C666" s="6"/>
      <c r="D666" s="6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30" customHeight="1">
      <c r="A667" s="6"/>
      <c r="B667" s="6"/>
      <c r="C667" s="6"/>
      <c r="D667" s="6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30" customHeight="1">
      <c r="A668" s="6"/>
      <c r="B668" s="6"/>
      <c r="C668" s="6"/>
      <c r="D668" s="6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30" customHeight="1">
      <c r="A669" s="6"/>
      <c r="B669" s="6"/>
      <c r="C669" s="6"/>
      <c r="D669" s="6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30" customHeight="1">
      <c r="A670" s="6"/>
      <c r="B670" s="6"/>
      <c r="C670" s="6"/>
      <c r="D670" s="6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30" customHeight="1">
      <c r="A671" s="6"/>
      <c r="B671" s="6"/>
      <c r="C671" s="6"/>
      <c r="D671" s="6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30" customHeight="1">
      <c r="A672" s="6"/>
      <c r="B672" s="6"/>
      <c r="C672" s="6"/>
      <c r="D672" s="6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30" customHeight="1">
      <c r="A673" s="6"/>
      <c r="B673" s="6"/>
      <c r="C673" s="6"/>
      <c r="D673" s="6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30" customHeight="1">
      <c r="A674" s="6"/>
      <c r="B674" s="6"/>
      <c r="C674" s="6"/>
      <c r="D674" s="6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30" customHeight="1">
      <c r="A675" s="6"/>
      <c r="B675" s="6"/>
      <c r="C675" s="6"/>
      <c r="D675" s="6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30" customHeight="1">
      <c r="A676" s="6"/>
      <c r="B676" s="6"/>
      <c r="C676" s="6"/>
      <c r="D676" s="6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30" customHeight="1">
      <c r="A677" s="6"/>
      <c r="B677" s="6"/>
      <c r="C677" s="6"/>
      <c r="D677" s="6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30" customHeight="1">
      <c r="A678" s="6"/>
      <c r="B678" s="6"/>
      <c r="C678" s="6"/>
      <c r="D678" s="6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30" customHeight="1">
      <c r="A679" s="6"/>
      <c r="B679" s="6"/>
      <c r="C679" s="6"/>
      <c r="D679" s="6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30" customHeight="1">
      <c r="A680" s="6"/>
      <c r="B680" s="6"/>
      <c r="C680" s="6"/>
      <c r="D680" s="6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30" customHeight="1">
      <c r="A681" s="6"/>
      <c r="B681" s="6"/>
      <c r="C681" s="6"/>
      <c r="D681" s="6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30" customHeight="1">
      <c r="A682" s="6"/>
      <c r="B682" s="6"/>
      <c r="C682" s="6"/>
      <c r="D682" s="6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30" customHeight="1">
      <c r="A683" s="6"/>
      <c r="B683" s="6"/>
      <c r="C683" s="6"/>
      <c r="D683" s="6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30" customHeight="1">
      <c r="A684" s="6"/>
      <c r="B684" s="6"/>
      <c r="C684" s="6"/>
      <c r="D684" s="6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30" customHeight="1">
      <c r="A685" s="6"/>
      <c r="B685" s="6"/>
      <c r="C685" s="6"/>
      <c r="D685" s="6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30" customHeight="1">
      <c r="A686" s="6"/>
      <c r="B686" s="6"/>
      <c r="C686" s="6"/>
      <c r="D686" s="6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30" customHeight="1">
      <c r="A687" s="6"/>
      <c r="B687" s="6"/>
      <c r="C687" s="6"/>
      <c r="D687" s="6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30" customHeight="1">
      <c r="A688" s="6"/>
      <c r="B688" s="6"/>
      <c r="C688" s="6"/>
      <c r="D688" s="6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30" customHeight="1">
      <c r="A689" s="6"/>
      <c r="B689" s="6"/>
      <c r="C689" s="6"/>
      <c r="D689" s="6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30" customHeight="1">
      <c r="A690" s="6"/>
      <c r="B690" s="6"/>
      <c r="C690" s="6"/>
      <c r="D690" s="6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30" customHeight="1">
      <c r="A691" s="6"/>
      <c r="B691" s="6"/>
      <c r="C691" s="6"/>
      <c r="D691" s="6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30" customHeight="1">
      <c r="A692" s="6"/>
      <c r="B692" s="6"/>
      <c r="C692" s="6"/>
      <c r="D692" s="6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30" customHeight="1">
      <c r="A693" s="6"/>
      <c r="B693" s="6"/>
      <c r="C693" s="6"/>
      <c r="D693" s="6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30" customHeight="1">
      <c r="A694" s="6"/>
      <c r="B694" s="6"/>
      <c r="C694" s="6"/>
      <c r="D694" s="6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30" customHeight="1">
      <c r="A695" s="6"/>
      <c r="B695" s="6"/>
      <c r="C695" s="6"/>
      <c r="D695" s="6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30" customHeight="1">
      <c r="A696" s="6"/>
      <c r="B696" s="6"/>
      <c r="C696" s="6"/>
      <c r="D696" s="6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30" customHeight="1">
      <c r="A697" s="6"/>
      <c r="B697" s="6"/>
      <c r="C697" s="6"/>
      <c r="D697" s="6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30" customHeight="1">
      <c r="A698" s="6"/>
      <c r="B698" s="6"/>
      <c r="C698" s="6"/>
      <c r="D698" s="6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30" customHeight="1">
      <c r="A699" s="6"/>
      <c r="B699" s="6"/>
      <c r="C699" s="6"/>
      <c r="D699" s="6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30" customHeight="1">
      <c r="A700" s="6"/>
      <c r="B700" s="6"/>
      <c r="C700" s="6"/>
      <c r="D700" s="6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30" customHeight="1">
      <c r="A701" s="6"/>
      <c r="B701" s="6"/>
      <c r="C701" s="6"/>
      <c r="D701" s="6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30" customHeight="1">
      <c r="A702" s="6"/>
      <c r="B702" s="6"/>
      <c r="C702" s="6"/>
      <c r="D702" s="6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30" customHeight="1">
      <c r="A703" s="6"/>
      <c r="B703" s="6"/>
      <c r="C703" s="6"/>
      <c r="D703" s="6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30" customHeight="1">
      <c r="A704" s="6"/>
      <c r="B704" s="6"/>
      <c r="C704" s="6"/>
      <c r="D704" s="6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30" customHeight="1">
      <c r="A705" s="6"/>
      <c r="B705" s="6"/>
      <c r="C705" s="6"/>
      <c r="D705" s="6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30" customHeight="1">
      <c r="A706" s="6"/>
      <c r="B706" s="6"/>
      <c r="C706" s="6"/>
      <c r="D706" s="6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30" customHeight="1">
      <c r="A707" s="6"/>
      <c r="B707" s="6"/>
      <c r="C707" s="6"/>
      <c r="D707" s="6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30" customHeight="1">
      <c r="A708" s="6"/>
      <c r="B708" s="6"/>
      <c r="C708" s="6"/>
      <c r="D708" s="6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30" customHeight="1">
      <c r="A709" s="6"/>
      <c r="B709" s="6"/>
      <c r="C709" s="6"/>
      <c r="D709" s="6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30" customHeight="1">
      <c r="A710" s="6"/>
      <c r="B710" s="6"/>
      <c r="C710" s="6"/>
      <c r="D710" s="6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30" customHeight="1">
      <c r="A711" s="6"/>
      <c r="B711" s="6"/>
      <c r="C711" s="6"/>
      <c r="D711" s="6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30" customHeight="1">
      <c r="A712" s="6"/>
      <c r="B712" s="6"/>
      <c r="C712" s="6"/>
      <c r="D712" s="6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30" customHeight="1">
      <c r="A713" s="6"/>
      <c r="B713" s="6"/>
      <c r="C713" s="6"/>
      <c r="D713" s="6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30" customHeight="1">
      <c r="A714" s="6"/>
      <c r="B714" s="6"/>
      <c r="C714" s="6"/>
      <c r="D714" s="6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30" customHeight="1">
      <c r="A715" s="6"/>
      <c r="B715" s="6"/>
      <c r="C715" s="6"/>
      <c r="D715" s="6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30" customHeight="1">
      <c r="A716" s="6"/>
      <c r="B716" s="6"/>
      <c r="C716" s="6"/>
      <c r="D716" s="6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30" customHeight="1">
      <c r="A717" s="6"/>
      <c r="B717" s="6"/>
      <c r="C717" s="6"/>
      <c r="D717" s="6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30" customHeight="1">
      <c r="A718" s="6"/>
      <c r="B718" s="6"/>
      <c r="C718" s="6"/>
      <c r="D718" s="6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30" customHeight="1">
      <c r="A719" s="6"/>
      <c r="B719" s="6"/>
      <c r="C719" s="6"/>
      <c r="D719" s="6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30" customHeight="1">
      <c r="A720" s="6"/>
      <c r="B720" s="6"/>
      <c r="C720" s="6"/>
      <c r="D720" s="6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30" customHeight="1">
      <c r="A721" s="6"/>
      <c r="B721" s="6"/>
      <c r="C721" s="6"/>
      <c r="D721" s="6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30" customHeight="1">
      <c r="A722" s="6"/>
      <c r="B722" s="6"/>
      <c r="C722" s="6"/>
      <c r="D722" s="6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30" customHeight="1">
      <c r="A723" s="6"/>
      <c r="B723" s="6"/>
      <c r="C723" s="6"/>
      <c r="D723" s="6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30" customHeight="1">
      <c r="A724" s="6"/>
      <c r="B724" s="6"/>
      <c r="C724" s="6"/>
      <c r="D724" s="6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30" customHeight="1">
      <c r="A725" s="6"/>
      <c r="B725" s="6"/>
      <c r="C725" s="6"/>
      <c r="D725" s="6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30" customHeight="1">
      <c r="A726" s="6"/>
      <c r="B726" s="6"/>
      <c r="C726" s="6"/>
      <c r="D726" s="6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30" customHeight="1">
      <c r="A727" s="6"/>
      <c r="B727" s="6"/>
      <c r="C727" s="6"/>
      <c r="D727" s="6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30" customHeight="1">
      <c r="A728" s="6"/>
      <c r="B728" s="6"/>
      <c r="C728" s="6"/>
      <c r="D728" s="6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30" customHeight="1">
      <c r="A729" s="6"/>
      <c r="B729" s="6"/>
      <c r="C729" s="6"/>
      <c r="D729" s="6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30" customHeight="1">
      <c r="A730" s="6"/>
      <c r="B730" s="6"/>
      <c r="C730" s="6"/>
      <c r="D730" s="6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30" customHeight="1">
      <c r="A731" s="6"/>
      <c r="B731" s="6"/>
      <c r="C731" s="6"/>
      <c r="D731" s="6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30" customHeight="1">
      <c r="A732" s="6"/>
      <c r="B732" s="6"/>
      <c r="C732" s="6"/>
      <c r="D732" s="6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30" customHeight="1">
      <c r="A733" s="6"/>
      <c r="B733" s="6"/>
      <c r="C733" s="6"/>
      <c r="D733" s="6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30" customHeight="1">
      <c r="A734" s="6"/>
      <c r="B734" s="6"/>
      <c r="C734" s="6"/>
      <c r="D734" s="6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30" customHeight="1">
      <c r="A735" s="6"/>
      <c r="B735" s="6"/>
      <c r="C735" s="6"/>
      <c r="D735" s="6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30" customHeight="1">
      <c r="A736" s="6"/>
      <c r="B736" s="6"/>
      <c r="C736" s="6"/>
      <c r="D736" s="6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30" customHeight="1">
      <c r="A737" s="6"/>
      <c r="B737" s="6"/>
      <c r="C737" s="6"/>
      <c r="D737" s="6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30" customHeight="1">
      <c r="A738" s="6"/>
      <c r="B738" s="6"/>
      <c r="C738" s="6"/>
      <c r="D738" s="6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30" customHeight="1">
      <c r="A739" s="6"/>
      <c r="B739" s="6"/>
      <c r="C739" s="6"/>
      <c r="D739" s="6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30" customHeight="1">
      <c r="A740" s="6"/>
      <c r="B740" s="6"/>
      <c r="C740" s="6"/>
      <c r="D740" s="6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30" customHeight="1">
      <c r="A741" s="6"/>
      <c r="B741" s="6"/>
      <c r="C741" s="6"/>
      <c r="D741" s="6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30" customHeight="1">
      <c r="A742" s="6"/>
      <c r="B742" s="6"/>
      <c r="C742" s="6"/>
      <c r="D742" s="6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30" customHeight="1">
      <c r="A743" s="6"/>
      <c r="B743" s="6"/>
      <c r="C743" s="6"/>
      <c r="D743" s="6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30" customHeight="1">
      <c r="A744" s="6"/>
      <c r="B744" s="6"/>
      <c r="C744" s="6"/>
      <c r="D744" s="6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30" customHeight="1">
      <c r="A745" s="6"/>
      <c r="B745" s="6"/>
      <c r="C745" s="6"/>
      <c r="D745" s="6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30" customHeight="1">
      <c r="A746" s="6"/>
      <c r="B746" s="6"/>
      <c r="C746" s="6"/>
      <c r="D746" s="6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30" customHeight="1">
      <c r="A747" s="6"/>
      <c r="B747" s="6"/>
      <c r="C747" s="6"/>
      <c r="D747" s="6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30" customHeight="1">
      <c r="A748" s="6"/>
      <c r="B748" s="6"/>
      <c r="C748" s="6"/>
      <c r="D748" s="6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30" customHeight="1">
      <c r="A749" s="6"/>
      <c r="B749" s="6"/>
      <c r="C749" s="6"/>
      <c r="D749" s="6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30" customHeight="1">
      <c r="A750" s="6"/>
      <c r="B750" s="6"/>
      <c r="C750" s="6"/>
      <c r="D750" s="6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30" customHeight="1">
      <c r="A751" s="6"/>
      <c r="B751" s="6"/>
      <c r="C751" s="6"/>
      <c r="D751" s="6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30" customHeight="1">
      <c r="A752" s="6"/>
      <c r="B752" s="6"/>
      <c r="C752" s="6"/>
      <c r="D752" s="6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30" customHeight="1">
      <c r="A753" s="6"/>
      <c r="B753" s="6"/>
      <c r="C753" s="6"/>
      <c r="D753" s="6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30" customHeight="1">
      <c r="A754" s="6"/>
      <c r="B754" s="6"/>
      <c r="C754" s="6"/>
      <c r="D754" s="6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30" customHeight="1">
      <c r="A755" s="6"/>
      <c r="B755" s="6"/>
      <c r="C755" s="6"/>
      <c r="D755" s="6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30" customHeight="1">
      <c r="A756" s="6"/>
      <c r="B756" s="6"/>
      <c r="C756" s="6"/>
      <c r="D756" s="6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30" customHeight="1">
      <c r="A757" s="6"/>
      <c r="B757" s="6"/>
      <c r="C757" s="6"/>
      <c r="D757" s="6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30" customHeight="1">
      <c r="A758" s="6"/>
      <c r="B758" s="6"/>
      <c r="C758" s="6"/>
      <c r="D758" s="6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30" customHeight="1">
      <c r="A759" s="6"/>
      <c r="B759" s="6"/>
      <c r="C759" s="6"/>
      <c r="D759" s="6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30" customHeight="1">
      <c r="A760" s="6"/>
      <c r="B760" s="6"/>
      <c r="C760" s="6"/>
      <c r="D760" s="6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30" customHeight="1">
      <c r="A761" s="6"/>
      <c r="B761" s="6"/>
      <c r="C761" s="6"/>
      <c r="D761" s="6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30" customHeight="1">
      <c r="A762" s="6"/>
      <c r="B762" s="6"/>
      <c r="C762" s="6"/>
      <c r="D762" s="6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30" customHeight="1">
      <c r="A763" s="6"/>
      <c r="B763" s="6"/>
      <c r="C763" s="6"/>
      <c r="D763" s="6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30" customHeight="1">
      <c r="A764" s="6"/>
      <c r="B764" s="6"/>
      <c r="C764" s="6"/>
      <c r="D764" s="6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30" customHeight="1">
      <c r="A765" s="6"/>
      <c r="B765" s="6"/>
      <c r="C765" s="6"/>
      <c r="D765" s="6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30" customHeight="1">
      <c r="A766" s="6"/>
      <c r="B766" s="6"/>
      <c r="C766" s="6"/>
      <c r="D766" s="6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30" customHeight="1">
      <c r="A767" s="6"/>
      <c r="B767" s="6"/>
      <c r="C767" s="6"/>
      <c r="D767" s="6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30" customHeight="1">
      <c r="A768" s="6"/>
      <c r="B768" s="6"/>
      <c r="C768" s="6"/>
      <c r="D768" s="6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30" customHeight="1">
      <c r="A769" s="6"/>
      <c r="B769" s="6"/>
      <c r="C769" s="6"/>
      <c r="D769" s="6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30" customHeight="1">
      <c r="A770" s="6"/>
      <c r="B770" s="6"/>
      <c r="C770" s="6"/>
      <c r="D770" s="6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30" customHeight="1">
      <c r="A771" s="6"/>
      <c r="B771" s="6"/>
      <c r="C771" s="6"/>
      <c r="D771" s="6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30" customHeight="1">
      <c r="A772" s="6"/>
      <c r="B772" s="6"/>
      <c r="C772" s="6"/>
      <c r="D772" s="6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30" customHeight="1">
      <c r="A773" s="6"/>
      <c r="B773" s="6"/>
      <c r="C773" s="6"/>
      <c r="D773" s="6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30" customHeight="1">
      <c r="A774" s="6"/>
      <c r="B774" s="6"/>
      <c r="C774" s="6"/>
      <c r="D774" s="6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30" customHeight="1">
      <c r="A775" s="6"/>
      <c r="B775" s="6"/>
      <c r="C775" s="6"/>
      <c r="D775" s="6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30" customHeight="1">
      <c r="A776" s="6"/>
      <c r="B776" s="6"/>
      <c r="C776" s="6"/>
      <c r="D776" s="6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30" customHeight="1">
      <c r="A777" s="6"/>
      <c r="B777" s="6"/>
      <c r="C777" s="6"/>
      <c r="D777" s="6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30" customHeight="1">
      <c r="A778" s="6"/>
      <c r="B778" s="6"/>
      <c r="C778" s="6"/>
      <c r="D778" s="6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30" customHeight="1">
      <c r="A779" s="6"/>
      <c r="B779" s="6"/>
      <c r="C779" s="6"/>
      <c r="D779" s="6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30" customHeight="1">
      <c r="A780" s="6"/>
      <c r="B780" s="6"/>
      <c r="C780" s="6"/>
      <c r="D780" s="6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30" customHeight="1">
      <c r="A781" s="6"/>
      <c r="B781" s="6"/>
      <c r="C781" s="6"/>
      <c r="D781" s="6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30" customHeight="1">
      <c r="A782" s="6"/>
      <c r="B782" s="6"/>
      <c r="C782" s="6"/>
      <c r="D782" s="6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30" customHeight="1">
      <c r="A783" s="6"/>
      <c r="B783" s="6"/>
      <c r="C783" s="6"/>
      <c r="D783" s="6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30" customHeight="1">
      <c r="A784" s="6"/>
      <c r="B784" s="6"/>
      <c r="C784" s="6"/>
      <c r="D784" s="6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30" customHeight="1">
      <c r="A785" s="6"/>
      <c r="B785" s="6"/>
      <c r="C785" s="6"/>
      <c r="D785" s="6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30" customHeight="1">
      <c r="A786" s="6"/>
      <c r="B786" s="6"/>
      <c r="C786" s="6"/>
      <c r="D786" s="6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30" customHeight="1">
      <c r="A787" s="6"/>
      <c r="B787" s="6"/>
      <c r="C787" s="6"/>
      <c r="D787" s="6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30" customHeight="1">
      <c r="A788" s="6"/>
      <c r="B788" s="6"/>
      <c r="C788" s="6"/>
      <c r="D788" s="6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30" customHeight="1">
      <c r="A789" s="6"/>
      <c r="B789" s="6"/>
      <c r="C789" s="6"/>
      <c r="D789" s="6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30" customHeight="1">
      <c r="A790" s="6"/>
      <c r="B790" s="6"/>
      <c r="C790" s="6"/>
      <c r="D790" s="6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30" customHeight="1">
      <c r="A791" s="6"/>
      <c r="B791" s="6"/>
      <c r="C791" s="6"/>
      <c r="D791" s="6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30" customHeight="1">
      <c r="A792" s="6"/>
      <c r="B792" s="6"/>
      <c r="C792" s="6"/>
      <c r="D792" s="6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30" customHeight="1">
      <c r="A793" s="6"/>
      <c r="B793" s="6"/>
      <c r="C793" s="6"/>
      <c r="D793" s="6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30" customHeight="1">
      <c r="A794" s="6"/>
      <c r="B794" s="6"/>
      <c r="C794" s="6"/>
      <c r="D794" s="6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30" customHeight="1">
      <c r="A795" s="6"/>
      <c r="B795" s="6"/>
      <c r="C795" s="6"/>
      <c r="D795" s="6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30" customHeight="1">
      <c r="A796" s="6"/>
      <c r="B796" s="6"/>
      <c r="C796" s="6"/>
      <c r="D796" s="6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30" customHeight="1">
      <c r="A797" s="6"/>
      <c r="B797" s="6"/>
      <c r="C797" s="6"/>
      <c r="D797" s="6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30" customHeight="1">
      <c r="A798" s="6"/>
      <c r="B798" s="6"/>
      <c r="C798" s="6"/>
      <c r="D798" s="6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30" customHeight="1">
      <c r="A799" s="6"/>
      <c r="B799" s="6"/>
      <c r="C799" s="6"/>
      <c r="D799" s="6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30" customHeight="1">
      <c r="A800" s="6"/>
      <c r="B800" s="6"/>
      <c r="C800" s="6"/>
      <c r="D800" s="6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30" customHeight="1">
      <c r="A801" s="6"/>
      <c r="B801" s="6"/>
      <c r="C801" s="6"/>
      <c r="D801" s="6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30" customHeight="1">
      <c r="A802" s="6"/>
      <c r="B802" s="6"/>
      <c r="C802" s="6"/>
      <c r="D802" s="6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30" customHeight="1">
      <c r="A803" s="6"/>
      <c r="B803" s="6"/>
      <c r="C803" s="6"/>
      <c r="D803" s="6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30" customHeight="1">
      <c r="A804" s="6"/>
      <c r="B804" s="6"/>
      <c r="C804" s="6"/>
      <c r="D804" s="6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30" customHeight="1">
      <c r="A805" s="6"/>
      <c r="B805" s="6"/>
      <c r="C805" s="6"/>
      <c r="D805" s="6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30" customHeight="1">
      <c r="A806" s="6"/>
      <c r="B806" s="6"/>
      <c r="C806" s="6"/>
      <c r="D806" s="6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30" customHeight="1">
      <c r="A807" s="6"/>
      <c r="B807" s="6"/>
      <c r="C807" s="6"/>
      <c r="D807" s="6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30" customHeight="1">
      <c r="A808" s="6"/>
      <c r="B808" s="6"/>
      <c r="C808" s="6"/>
      <c r="D808" s="6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30" customHeight="1">
      <c r="A809" s="6"/>
      <c r="B809" s="6"/>
      <c r="C809" s="6"/>
      <c r="D809" s="6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30" customHeight="1">
      <c r="A810" s="6"/>
      <c r="B810" s="6"/>
      <c r="C810" s="6"/>
      <c r="D810" s="6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30" customHeight="1">
      <c r="A811" s="6"/>
      <c r="B811" s="6"/>
      <c r="C811" s="6"/>
      <c r="D811" s="6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30" customHeight="1">
      <c r="A812" s="6"/>
      <c r="B812" s="6"/>
      <c r="C812" s="6"/>
      <c r="D812" s="6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30" customHeight="1">
      <c r="A813" s="6"/>
      <c r="B813" s="6"/>
      <c r="C813" s="6"/>
      <c r="D813" s="6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30" customHeight="1">
      <c r="A814" s="6"/>
      <c r="B814" s="6"/>
      <c r="C814" s="6"/>
      <c r="D814" s="6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30" customHeight="1">
      <c r="A815" s="6"/>
      <c r="B815" s="6"/>
      <c r="C815" s="6"/>
      <c r="D815" s="6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30" customHeight="1">
      <c r="A816" s="6"/>
      <c r="B816" s="6"/>
      <c r="C816" s="6"/>
      <c r="D816" s="6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30" customHeight="1">
      <c r="A817" s="6"/>
      <c r="B817" s="6"/>
      <c r="C817" s="6"/>
      <c r="D817" s="6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30" customHeight="1">
      <c r="A818" s="6"/>
      <c r="B818" s="6"/>
      <c r="C818" s="6"/>
      <c r="D818" s="6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30" customHeight="1">
      <c r="A819" s="6"/>
      <c r="B819" s="6"/>
      <c r="C819" s="6"/>
      <c r="D819" s="6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30" customHeight="1">
      <c r="A820" s="6"/>
      <c r="B820" s="6"/>
      <c r="C820" s="6"/>
      <c r="D820" s="6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30" customHeight="1">
      <c r="A821" s="6"/>
      <c r="B821" s="6"/>
      <c r="C821" s="6"/>
      <c r="D821" s="6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30" customHeight="1">
      <c r="A822" s="6"/>
      <c r="B822" s="6"/>
      <c r="C822" s="6"/>
      <c r="D822" s="6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30" customHeight="1">
      <c r="A823" s="6"/>
      <c r="B823" s="6"/>
      <c r="C823" s="6"/>
      <c r="D823" s="6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30" customHeight="1">
      <c r="A824" s="6"/>
      <c r="B824" s="6"/>
      <c r="C824" s="6"/>
      <c r="D824" s="6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30" customHeight="1">
      <c r="A825" s="6"/>
      <c r="B825" s="6"/>
      <c r="C825" s="6"/>
      <c r="D825" s="6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30" customHeight="1">
      <c r="A826" s="6"/>
      <c r="B826" s="6"/>
      <c r="C826" s="6"/>
      <c r="D826" s="6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30" customHeight="1">
      <c r="A827" s="6"/>
      <c r="B827" s="6"/>
      <c r="C827" s="6"/>
      <c r="D827" s="6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30" customHeight="1">
      <c r="A828" s="6"/>
      <c r="B828" s="6"/>
      <c r="C828" s="6"/>
      <c r="D828" s="6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30" customHeight="1">
      <c r="A829" s="6"/>
      <c r="B829" s="6"/>
      <c r="C829" s="6"/>
      <c r="D829" s="6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30" customHeight="1">
      <c r="A830" s="6"/>
      <c r="B830" s="6"/>
      <c r="C830" s="6"/>
      <c r="D830" s="6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30" customHeight="1">
      <c r="A831" s="6"/>
      <c r="B831" s="6"/>
      <c r="C831" s="6"/>
      <c r="D831" s="6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30" customHeight="1">
      <c r="A832" s="6"/>
      <c r="B832" s="6"/>
      <c r="C832" s="6"/>
      <c r="D832" s="6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30" customHeight="1">
      <c r="A833" s="6"/>
      <c r="B833" s="6"/>
      <c r="C833" s="6"/>
      <c r="D833" s="6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30" customHeight="1">
      <c r="A834" s="6"/>
      <c r="B834" s="6"/>
      <c r="C834" s="6"/>
      <c r="D834" s="6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30" customHeight="1">
      <c r="A835" s="6"/>
      <c r="B835" s="6"/>
      <c r="C835" s="6"/>
      <c r="D835" s="6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30" customHeight="1">
      <c r="A836" s="6"/>
      <c r="B836" s="6"/>
      <c r="C836" s="6"/>
      <c r="D836" s="6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30" customHeight="1">
      <c r="A837" s="6"/>
      <c r="B837" s="6"/>
      <c r="C837" s="6"/>
      <c r="D837" s="6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30" customHeight="1">
      <c r="A838" s="6"/>
      <c r="B838" s="6"/>
      <c r="C838" s="6"/>
      <c r="D838" s="6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30" customHeight="1">
      <c r="A839" s="6"/>
      <c r="B839" s="6"/>
      <c r="C839" s="6"/>
      <c r="D839" s="6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30" customHeight="1">
      <c r="A840" s="6"/>
      <c r="B840" s="6"/>
      <c r="C840" s="6"/>
      <c r="D840" s="6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30" customHeight="1">
      <c r="A841" s="6"/>
      <c r="B841" s="6"/>
      <c r="C841" s="6"/>
      <c r="D841" s="6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30" customHeight="1">
      <c r="A842" s="6"/>
      <c r="B842" s="6"/>
      <c r="C842" s="6"/>
      <c r="D842" s="6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30" customHeight="1">
      <c r="A843" s="6"/>
      <c r="B843" s="6"/>
      <c r="C843" s="6"/>
      <c r="D843" s="6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30" customHeight="1">
      <c r="A844" s="6"/>
      <c r="B844" s="6"/>
      <c r="C844" s="6"/>
      <c r="D844" s="6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30" customHeight="1">
      <c r="A845" s="6"/>
      <c r="B845" s="6"/>
      <c r="C845" s="6"/>
      <c r="D845" s="6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30" customHeight="1">
      <c r="A846" s="6"/>
      <c r="B846" s="6"/>
      <c r="C846" s="6"/>
      <c r="D846" s="6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30" customHeight="1">
      <c r="A847" s="6"/>
      <c r="B847" s="6"/>
      <c r="C847" s="6"/>
      <c r="D847" s="6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30" customHeight="1">
      <c r="A848" s="6"/>
      <c r="B848" s="6"/>
      <c r="C848" s="6"/>
      <c r="D848" s="6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30" customHeight="1">
      <c r="A849" s="6"/>
      <c r="B849" s="6"/>
      <c r="C849" s="6"/>
      <c r="D849" s="6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30" customHeight="1">
      <c r="A850" s="6"/>
      <c r="B850" s="6"/>
      <c r="C850" s="6"/>
      <c r="D850" s="6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30" customHeight="1">
      <c r="A851" s="6"/>
      <c r="B851" s="6"/>
      <c r="C851" s="6"/>
      <c r="D851" s="6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30" customHeight="1">
      <c r="A852" s="6"/>
      <c r="B852" s="6"/>
      <c r="C852" s="6"/>
      <c r="D852" s="6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30" customHeight="1">
      <c r="A853" s="6"/>
      <c r="B853" s="6"/>
      <c r="C853" s="6"/>
      <c r="D853" s="6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30" customHeight="1">
      <c r="A854" s="6"/>
      <c r="B854" s="6"/>
      <c r="C854" s="6"/>
      <c r="D854" s="6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30" customHeight="1">
      <c r="A855" s="6"/>
      <c r="B855" s="6"/>
      <c r="C855" s="6"/>
      <c r="D855" s="6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30" customHeight="1">
      <c r="A856" s="6"/>
      <c r="B856" s="6"/>
      <c r="C856" s="6"/>
      <c r="D856" s="6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30" customHeight="1">
      <c r="A857" s="6"/>
      <c r="B857" s="6"/>
      <c r="C857" s="6"/>
      <c r="D857" s="6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30" customHeight="1">
      <c r="A858" s="6"/>
      <c r="B858" s="6"/>
      <c r="C858" s="6"/>
      <c r="D858" s="6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30" customHeight="1">
      <c r="A859" s="6"/>
      <c r="B859" s="6"/>
      <c r="C859" s="6"/>
      <c r="D859" s="6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30" customHeight="1">
      <c r="A860" s="6"/>
      <c r="B860" s="6"/>
      <c r="C860" s="6"/>
      <c r="D860" s="6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30" customHeight="1">
      <c r="A861" s="6"/>
      <c r="B861" s="6"/>
      <c r="C861" s="6"/>
      <c r="D861" s="6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30" customHeight="1">
      <c r="A862" s="6"/>
      <c r="B862" s="6"/>
      <c r="C862" s="6"/>
      <c r="D862" s="6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30" customHeight="1">
      <c r="A863" s="6"/>
      <c r="B863" s="6"/>
      <c r="C863" s="6"/>
      <c r="D863" s="6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30" customHeight="1">
      <c r="A864" s="6"/>
      <c r="B864" s="6"/>
      <c r="C864" s="6"/>
      <c r="D864" s="6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30" customHeight="1">
      <c r="A865" s="6"/>
      <c r="B865" s="6"/>
      <c r="C865" s="6"/>
      <c r="D865" s="6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30" customHeight="1">
      <c r="A866" s="6"/>
      <c r="B866" s="6"/>
      <c r="C866" s="6"/>
      <c r="D866" s="6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30" customHeight="1">
      <c r="A867" s="6"/>
      <c r="B867" s="6"/>
      <c r="C867" s="6"/>
      <c r="D867" s="6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30" customHeight="1">
      <c r="A868" s="6"/>
      <c r="B868" s="6"/>
      <c r="C868" s="6"/>
      <c r="D868" s="6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30" customHeight="1">
      <c r="A869" s="6"/>
      <c r="B869" s="6"/>
      <c r="C869" s="6"/>
      <c r="D869" s="6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30" customHeight="1">
      <c r="A870" s="6"/>
      <c r="B870" s="6"/>
      <c r="C870" s="6"/>
      <c r="D870" s="6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30" customHeight="1">
      <c r="A871" s="6"/>
      <c r="B871" s="6"/>
      <c r="C871" s="6"/>
      <c r="D871" s="6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30" customHeight="1">
      <c r="A872" s="6"/>
      <c r="B872" s="6"/>
      <c r="C872" s="6"/>
      <c r="D872" s="6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30" customHeight="1">
      <c r="A873" s="6"/>
      <c r="B873" s="6"/>
      <c r="C873" s="6"/>
      <c r="D873" s="6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30" customHeight="1">
      <c r="A874" s="6"/>
      <c r="B874" s="6"/>
      <c r="C874" s="6"/>
      <c r="D874" s="6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30" customHeight="1">
      <c r="A875" s="6"/>
      <c r="B875" s="6"/>
      <c r="C875" s="6"/>
      <c r="D875" s="6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30" customHeight="1">
      <c r="A876" s="6"/>
      <c r="B876" s="6"/>
      <c r="C876" s="6"/>
      <c r="D876" s="6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30" customHeight="1">
      <c r="A877" s="6"/>
      <c r="B877" s="6"/>
      <c r="C877" s="6"/>
      <c r="D877" s="6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30" customHeight="1">
      <c r="A878" s="6"/>
      <c r="B878" s="6"/>
      <c r="C878" s="6"/>
      <c r="D878" s="6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30" customHeight="1">
      <c r="A879" s="6"/>
      <c r="B879" s="6"/>
      <c r="C879" s="6"/>
      <c r="D879" s="6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30" customHeight="1">
      <c r="A880" s="6"/>
      <c r="B880" s="6"/>
      <c r="C880" s="6"/>
      <c r="D880" s="6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30" customHeight="1">
      <c r="A881" s="6"/>
      <c r="B881" s="6"/>
      <c r="C881" s="6"/>
      <c r="D881" s="6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30" customHeight="1">
      <c r="A882" s="6"/>
      <c r="B882" s="6"/>
      <c r="C882" s="6"/>
      <c r="D882" s="6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30" customHeight="1">
      <c r="A883" s="6"/>
      <c r="B883" s="6"/>
      <c r="C883" s="6"/>
      <c r="D883" s="6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30" customHeight="1">
      <c r="A884" s="6"/>
      <c r="B884" s="6"/>
      <c r="C884" s="6"/>
      <c r="D884" s="6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30" customHeight="1">
      <c r="A885" s="6"/>
      <c r="B885" s="6"/>
      <c r="C885" s="6"/>
      <c r="D885" s="6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30" customHeight="1">
      <c r="A886" s="6"/>
      <c r="B886" s="6"/>
      <c r="C886" s="6"/>
      <c r="D886" s="6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30" customHeight="1">
      <c r="A887" s="6"/>
      <c r="B887" s="6"/>
      <c r="C887" s="6"/>
      <c r="D887" s="6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30" customHeight="1">
      <c r="A888" s="6"/>
      <c r="B888" s="6"/>
      <c r="C888" s="6"/>
      <c r="D888" s="6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30" customHeight="1">
      <c r="A889" s="6"/>
      <c r="B889" s="6"/>
      <c r="C889" s="6"/>
      <c r="D889" s="6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30" customHeight="1">
      <c r="A890" s="6"/>
      <c r="B890" s="6"/>
      <c r="C890" s="6"/>
      <c r="D890" s="6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30" customHeight="1">
      <c r="A891" s="6"/>
      <c r="B891" s="6"/>
      <c r="C891" s="6"/>
      <c r="D891" s="6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30" customHeight="1">
      <c r="A892" s="6"/>
      <c r="B892" s="6"/>
      <c r="C892" s="6"/>
      <c r="D892" s="6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30" customHeight="1">
      <c r="A893" s="6"/>
      <c r="B893" s="6"/>
      <c r="C893" s="6"/>
      <c r="D893" s="6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30" customHeight="1">
      <c r="A894" s="6"/>
      <c r="B894" s="6"/>
      <c r="C894" s="6"/>
      <c r="D894" s="6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30" customHeight="1">
      <c r="A895" s="6"/>
      <c r="B895" s="6"/>
      <c r="C895" s="6"/>
      <c r="D895" s="6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30" customHeight="1">
      <c r="A896" s="6"/>
      <c r="B896" s="6"/>
      <c r="C896" s="6"/>
      <c r="D896" s="6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30" customHeight="1">
      <c r="A897" s="6"/>
      <c r="B897" s="6"/>
      <c r="C897" s="6"/>
      <c r="D897" s="6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30" customHeight="1">
      <c r="A898" s="6"/>
      <c r="B898" s="6"/>
      <c r="C898" s="6"/>
      <c r="D898" s="6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30" customHeight="1">
      <c r="A899" s="6"/>
      <c r="B899" s="6"/>
      <c r="C899" s="6"/>
      <c r="D899" s="6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30" customHeight="1">
      <c r="A900" s="6"/>
      <c r="B900" s="6"/>
      <c r="C900" s="6"/>
      <c r="D900" s="6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30" customHeight="1">
      <c r="A901" s="6"/>
      <c r="B901" s="6"/>
      <c r="C901" s="6"/>
      <c r="D901" s="6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30" customHeight="1">
      <c r="A902" s="6"/>
      <c r="B902" s="6"/>
      <c r="C902" s="6"/>
      <c r="D902" s="6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30" customHeight="1">
      <c r="A903" s="6"/>
      <c r="B903" s="6"/>
      <c r="C903" s="6"/>
      <c r="D903" s="6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30" customHeight="1">
      <c r="A904" s="6"/>
      <c r="B904" s="6"/>
      <c r="C904" s="6"/>
      <c r="D904" s="6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30" customHeight="1">
      <c r="A905" s="6"/>
      <c r="B905" s="6"/>
      <c r="C905" s="6"/>
      <c r="D905" s="6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30" customHeight="1">
      <c r="A906" s="6"/>
      <c r="B906" s="6"/>
      <c r="C906" s="6"/>
      <c r="D906" s="6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30" customHeight="1">
      <c r="A907" s="6"/>
      <c r="B907" s="6"/>
      <c r="C907" s="6"/>
      <c r="D907" s="6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30" customHeight="1">
      <c r="A908" s="6"/>
      <c r="B908" s="6"/>
      <c r="C908" s="6"/>
      <c r="D908" s="6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30" customHeight="1">
      <c r="A909" s="6"/>
      <c r="B909" s="6"/>
      <c r="C909" s="6"/>
      <c r="D909" s="6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30" customHeight="1">
      <c r="A910" s="6"/>
      <c r="B910" s="6"/>
      <c r="C910" s="6"/>
      <c r="D910" s="6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30" customHeight="1">
      <c r="A911" s="6"/>
      <c r="B911" s="6"/>
      <c r="C911" s="6"/>
      <c r="D911" s="6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30" customHeight="1">
      <c r="A912" s="6"/>
      <c r="B912" s="6"/>
      <c r="C912" s="6"/>
      <c r="D912" s="6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30" customHeight="1">
      <c r="A913" s="6"/>
      <c r="B913" s="6"/>
      <c r="C913" s="6"/>
      <c r="D913" s="6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30" customHeight="1">
      <c r="A914" s="6"/>
      <c r="B914" s="6"/>
      <c r="C914" s="6"/>
      <c r="D914" s="6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30" customHeight="1">
      <c r="A915" s="6"/>
      <c r="B915" s="6"/>
      <c r="C915" s="6"/>
      <c r="D915" s="6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30" customHeight="1">
      <c r="A916" s="6"/>
      <c r="B916" s="6"/>
      <c r="C916" s="6"/>
      <c r="D916" s="6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30" customHeight="1">
      <c r="A917" s="6"/>
      <c r="B917" s="6"/>
      <c r="C917" s="6"/>
      <c r="D917" s="6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30" customHeight="1">
      <c r="A918" s="6"/>
      <c r="B918" s="6"/>
      <c r="C918" s="6"/>
      <c r="D918" s="6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30" customHeight="1">
      <c r="A919" s="6"/>
      <c r="B919" s="6"/>
      <c r="C919" s="6"/>
      <c r="D919" s="6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30" customHeight="1">
      <c r="A920" s="6"/>
      <c r="B920" s="6"/>
      <c r="C920" s="6"/>
      <c r="D920" s="6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30" customHeight="1">
      <c r="A921" s="6"/>
      <c r="B921" s="6"/>
      <c r="C921" s="6"/>
      <c r="D921" s="6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30" customHeight="1">
      <c r="A922" s="6"/>
      <c r="B922" s="6"/>
      <c r="C922" s="6"/>
      <c r="D922" s="6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30" customHeight="1">
      <c r="A923" s="6"/>
      <c r="B923" s="6"/>
      <c r="C923" s="6"/>
      <c r="D923" s="6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30" customHeight="1">
      <c r="A924" s="6"/>
      <c r="B924" s="6"/>
      <c r="C924" s="6"/>
      <c r="D924" s="6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30" customHeight="1">
      <c r="A925" s="6"/>
      <c r="B925" s="6"/>
      <c r="C925" s="6"/>
      <c r="D925" s="6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30" customHeight="1">
      <c r="A926" s="6"/>
      <c r="B926" s="6"/>
      <c r="C926" s="6"/>
      <c r="D926" s="6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30" customHeight="1">
      <c r="A927" s="6"/>
      <c r="B927" s="6"/>
      <c r="C927" s="6"/>
      <c r="D927" s="6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30" customHeight="1">
      <c r="A928" s="6"/>
      <c r="B928" s="6"/>
      <c r="C928" s="6"/>
      <c r="D928" s="6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30" customHeight="1">
      <c r="A929" s="6"/>
      <c r="B929" s="6"/>
      <c r="C929" s="6"/>
      <c r="D929" s="6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30" customHeight="1">
      <c r="A930" s="6"/>
      <c r="B930" s="6"/>
      <c r="C930" s="6"/>
      <c r="D930" s="6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30" customHeight="1">
      <c r="A931" s="6"/>
      <c r="B931" s="6"/>
      <c r="C931" s="6"/>
      <c r="D931" s="6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30" customHeight="1">
      <c r="A932" s="6"/>
      <c r="B932" s="6"/>
      <c r="C932" s="6"/>
      <c r="D932" s="6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30" customHeight="1">
      <c r="A933" s="6"/>
      <c r="B933" s="6"/>
      <c r="C933" s="6"/>
      <c r="D933" s="6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30" customHeight="1">
      <c r="A934" s="6"/>
      <c r="B934" s="6"/>
      <c r="C934" s="6"/>
      <c r="D934" s="6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30" customHeight="1">
      <c r="A935" s="6"/>
      <c r="B935" s="6"/>
      <c r="C935" s="6"/>
      <c r="D935" s="6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30" customHeight="1">
      <c r="A936" s="6"/>
      <c r="B936" s="6"/>
      <c r="C936" s="6"/>
      <c r="D936" s="6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30" customHeight="1">
      <c r="A937" s="6"/>
      <c r="B937" s="6"/>
      <c r="C937" s="6"/>
      <c r="D937" s="6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30" customHeight="1">
      <c r="A938" s="6"/>
      <c r="B938" s="6"/>
      <c r="C938" s="6"/>
      <c r="D938" s="6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30" customHeight="1">
      <c r="A939" s="6"/>
      <c r="B939" s="6"/>
      <c r="C939" s="6"/>
      <c r="D939" s="6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30" customHeight="1">
      <c r="A940" s="6"/>
      <c r="B940" s="6"/>
      <c r="C940" s="6"/>
      <c r="D940" s="6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30" customHeight="1">
      <c r="A941" s="6"/>
      <c r="B941" s="6"/>
      <c r="C941" s="6"/>
      <c r="D941" s="6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30" customHeight="1">
      <c r="A942" s="6"/>
      <c r="B942" s="6"/>
      <c r="C942" s="6"/>
      <c r="D942" s="6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30" customHeight="1">
      <c r="A943" s="6"/>
      <c r="B943" s="6"/>
      <c r="C943" s="6"/>
      <c r="D943" s="6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30" customHeight="1">
      <c r="A944" s="6"/>
      <c r="B944" s="6"/>
      <c r="C944" s="6"/>
      <c r="D944" s="6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30" customHeight="1">
      <c r="A945" s="6"/>
      <c r="B945" s="6"/>
      <c r="C945" s="6"/>
      <c r="D945" s="6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30" customHeight="1">
      <c r="A946" s="6"/>
      <c r="B946" s="6"/>
      <c r="C946" s="6"/>
      <c r="D946" s="6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30" customHeight="1">
      <c r="A947" s="6"/>
      <c r="B947" s="6"/>
      <c r="C947" s="6"/>
      <c r="D947" s="6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30" customHeight="1">
      <c r="A948" s="6"/>
      <c r="B948" s="6"/>
      <c r="C948" s="6"/>
      <c r="D948" s="6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30" customHeight="1">
      <c r="A949" s="6"/>
      <c r="B949" s="6"/>
      <c r="C949" s="6"/>
      <c r="D949" s="6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30" customHeight="1">
      <c r="A950" s="6"/>
      <c r="B950" s="6"/>
      <c r="C950" s="6"/>
      <c r="D950" s="6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30" customHeight="1">
      <c r="A951" s="6"/>
      <c r="B951" s="6"/>
      <c r="C951" s="6"/>
      <c r="D951" s="6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30" customHeight="1">
      <c r="A952" s="6"/>
      <c r="B952" s="6"/>
      <c r="C952" s="6"/>
      <c r="D952" s="6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30" customHeight="1">
      <c r="A953" s="6"/>
      <c r="B953" s="6"/>
      <c r="C953" s="6"/>
      <c r="D953" s="6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30" customHeight="1">
      <c r="A954" s="6"/>
      <c r="B954" s="6"/>
      <c r="C954" s="6"/>
      <c r="D954" s="6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30" customHeight="1">
      <c r="A955" s="6"/>
      <c r="B955" s="6"/>
      <c r="C955" s="6"/>
      <c r="D955" s="6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30" customHeight="1">
      <c r="A956" s="6"/>
      <c r="B956" s="6"/>
      <c r="C956" s="6"/>
      <c r="D956" s="6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30" customHeight="1">
      <c r="A957" s="6"/>
      <c r="B957" s="6"/>
      <c r="C957" s="6"/>
      <c r="D957" s="6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30" customHeight="1">
      <c r="A958" s="6"/>
      <c r="B958" s="6"/>
      <c r="C958" s="6"/>
      <c r="D958" s="6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30" customHeight="1">
      <c r="A959" s="6"/>
      <c r="B959" s="6"/>
      <c r="C959" s="6"/>
      <c r="D959" s="6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30" customHeight="1">
      <c r="A960" s="6"/>
      <c r="B960" s="6"/>
      <c r="C960" s="6"/>
      <c r="D960" s="6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30" customHeight="1">
      <c r="A961" s="6"/>
      <c r="B961" s="6"/>
      <c r="C961" s="6"/>
      <c r="D961" s="6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30" customHeight="1">
      <c r="A962" s="6"/>
      <c r="B962" s="6"/>
      <c r="C962" s="6"/>
      <c r="D962" s="6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30" customHeight="1">
      <c r="A963" s="6"/>
      <c r="B963" s="6"/>
      <c r="C963" s="6"/>
      <c r="D963" s="6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30" customHeight="1">
      <c r="A964" s="6"/>
      <c r="B964" s="6"/>
      <c r="C964" s="6"/>
      <c r="D964" s="6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30" customHeight="1">
      <c r="A965" s="6"/>
      <c r="B965" s="6"/>
      <c r="C965" s="6"/>
      <c r="D965" s="6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30" customHeight="1">
      <c r="A966" s="6"/>
      <c r="B966" s="6"/>
      <c r="C966" s="6"/>
      <c r="D966" s="6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30" customHeight="1">
      <c r="A967" s="6"/>
      <c r="B967" s="6"/>
      <c r="C967" s="6"/>
      <c r="D967" s="6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30" customHeight="1">
      <c r="A968" s="6"/>
      <c r="B968" s="6"/>
      <c r="C968" s="6"/>
      <c r="D968" s="6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30" customHeight="1">
      <c r="A969" s="6"/>
      <c r="B969" s="6"/>
      <c r="C969" s="6"/>
      <c r="D969" s="6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30" customHeight="1">
      <c r="A970" s="6"/>
      <c r="B970" s="6"/>
      <c r="C970" s="6"/>
      <c r="D970" s="6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30" customHeight="1">
      <c r="A971" s="6"/>
      <c r="B971" s="6"/>
      <c r="C971" s="6"/>
      <c r="D971" s="6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30" customHeight="1">
      <c r="A972" s="6"/>
      <c r="B972" s="6"/>
      <c r="C972" s="6"/>
      <c r="D972" s="6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30" customHeight="1">
      <c r="A973" s="6"/>
      <c r="B973" s="6"/>
      <c r="C973" s="6"/>
      <c r="D973" s="6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30" customHeight="1">
      <c r="A974" s="6"/>
      <c r="B974" s="6"/>
      <c r="C974" s="6"/>
      <c r="D974" s="6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30" customHeight="1">
      <c r="A975" s="6"/>
      <c r="B975" s="6"/>
      <c r="C975" s="6"/>
      <c r="D975" s="6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30" customHeight="1">
      <c r="A976" s="6"/>
      <c r="B976" s="6"/>
      <c r="C976" s="6"/>
      <c r="D976" s="6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30" customHeight="1">
      <c r="A977" s="6"/>
      <c r="B977" s="6"/>
      <c r="C977" s="6"/>
      <c r="D977" s="6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30" customHeight="1">
      <c r="A978" s="6"/>
      <c r="B978" s="6"/>
      <c r="C978" s="6"/>
      <c r="D978" s="6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30" customHeight="1">
      <c r="A979" s="6"/>
      <c r="B979" s="6"/>
      <c r="C979" s="6"/>
      <c r="D979" s="6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30" customHeight="1">
      <c r="A980" s="6"/>
      <c r="B980" s="6"/>
      <c r="C980" s="6"/>
      <c r="D980" s="6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30" customHeight="1">
      <c r="A981" s="6"/>
      <c r="B981" s="6"/>
      <c r="C981" s="6"/>
      <c r="D981" s="6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30" customHeight="1">
      <c r="A982" s="6"/>
      <c r="B982" s="6"/>
      <c r="C982" s="6"/>
      <c r="D982" s="6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30" customHeight="1">
      <c r="A983" s="6"/>
      <c r="B983" s="6"/>
      <c r="C983" s="6"/>
      <c r="D983" s="6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30" customHeight="1">
      <c r="A984" s="6"/>
      <c r="B984" s="6"/>
      <c r="C984" s="6"/>
      <c r="D984" s="6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30" customHeight="1">
      <c r="A985" s="6"/>
      <c r="B985" s="6"/>
      <c r="C985" s="6"/>
      <c r="D985" s="6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30" customHeight="1">
      <c r="A986" s="6"/>
      <c r="B986" s="6"/>
      <c r="C986" s="6"/>
      <c r="D986" s="6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30" customHeight="1">
      <c r="A987" s="6"/>
      <c r="B987" s="6"/>
      <c r="C987" s="6"/>
      <c r="D987" s="6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30" customHeight="1">
      <c r="A988" s="6"/>
      <c r="B988" s="6"/>
      <c r="C988" s="6"/>
      <c r="D988" s="6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30" customHeight="1">
      <c r="A989" s="6"/>
      <c r="B989" s="6"/>
      <c r="C989" s="6"/>
      <c r="D989" s="6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30" customHeight="1">
      <c r="A990" s="6"/>
      <c r="B990" s="6"/>
      <c r="C990" s="6"/>
      <c r="D990" s="6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30" customHeight="1">
      <c r="A991" s="6"/>
      <c r="B991" s="6"/>
      <c r="C991" s="6"/>
      <c r="D991" s="6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30" customHeight="1">
      <c r="A992" s="6"/>
      <c r="B992" s="6"/>
      <c r="C992" s="6"/>
      <c r="D992" s="6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30" customHeight="1">
      <c r="A993" s="6"/>
      <c r="B993" s="6"/>
      <c r="C993" s="6"/>
      <c r="D993" s="6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30" customHeight="1">
      <c r="A994" s="6"/>
      <c r="B994" s="6"/>
      <c r="C994" s="6"/>
      <c r="D994" s="6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30" customHeight="1">
      <c r="A995" s="6"/>
      <c r="B995" s="6"/>
      <c r="C995" s="6"/>
      <c r="D995" s="6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30" customHeight="1">
      <c r="A996" s="6"/>
      <c r="B996" s="6"/>
      <c r="C996" s="6"/>
      <c r="D996" s="6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30" customHeight="1">
      <c r="A997" s="6"/>
      <c r="B997" s="6"/>
      <c r="C997" s="6"/>
      <c r="D997" s="6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30" customHeight="1">
      <c r="A998" s="6"/>
      <c r="B998" s="6"/>
      <c r="C998" s="6"/>
      <c r="D998" s="6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30" customHeight="1">
      <c r="A999" s="6"/>
      <c r="B999" s="6"/>
      <c r="C999" s="6"/>
      <c r="D999" s="6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30" customHeight="1">
      <c r="A1000" s="6"/>
      <c r="B1000" s="6"/>
      <c r="C1000" s="6"/>
      <c r="D1000" s="6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C9:D9"/>
    <mergeCell ref="E9:F9"/>
    <mergeCell ref="A9:B9"/>
    <mergeCell ref="A24:C24"/>
    <mergeCell ref="A1:F1"/>
    <mergeCell ref="E2:F2"/>
    <mergeCell ref="D3:E3"/>
    <mergeCell ref="A5:B5"/>
    <mergeCell ref="C5:D5"/>
    <mergeCell ref="E5:F5"/>
    <mergeCell ref="A11:F11"/>
  </mergeCells>
  <phoneticPr fontId="45" type="noConversion"/>
  <dataValidations count="3">
    <dataValidation type="decimal" operator="greaterThanOrEqual" allowBlank="1" showInputMessage="1" showErrorMessage="1" prompt=" - 請輸入每月薪資" sqref="B2" xr:uid="{00000000-0002-0000-0000-000000000000}">
      <formula1>0</formula1>
    </dataValidation>
    <dataValidation type="list" allowBlank="1" showInputMessage="1" showErrorMessage="1" prompt=" - " sqref="B3" xr:uid="{00000000-0002-0000-0000-000001000000}">
      <formula1>$A$13:$A$14</formula1>
    </dataValidation>
    <dataValidation type="list" allowBlank="1" showInputMessage="1" showErrorMessage="1" prompt=" - " sqref="D3" xr:uid="{00000000-0002-0000-0000-000002000000}">
      <formula1>$F$13:$F$15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25" defaultRowHeight="15" customHeight="1"/>
  <cols>
    <col min="1" max="1" width="15.25" hidden="1" customWidth="1"/>
    <col min="2" max="2" width="13.875" customWidth="1"/>
    <col min="3" max="8" width="10.625" customWidth="1"/>
    <col min="9" max="9" width="10" hidden="1" customWidth="1"/>
    <col min="10" max="12" width="9" hidden="1" customWidth="1"/>
    <col min="13" max="13" width="15.25" hidden="1" customWidth="1"/>
    <col min="14" max="14" width="13.875" hidden="1" customWidth="1"/>
    <col min="15" max="15" width="10.625" hidden="1" customWidth="1"/>
    <col min="16" max="26" width="8" customWidth="1"/>
  </cols>
  <sheetData>
    <row r="1" spans="1:26" ht="25.5" customHeight="1">
      <c r="A1" s="45"/>
      <c r="B1" s="162" t="s">
        <v>49</v>
      </c>
      <c r="C1" s="152"/>
      <c r="D1" s="152"/>
      <c r="E1" s="152"/>
      <c r="F1" s="152"/>
      <c r="G1" s="152"/>
      <c r="H1" s="152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6.5" customHeight="1">
      <c r="A2" s="45"/>
      <c r="B2" s="163" t="s">
        <v>50</v>
      </c>
      <c r="C2" s="164"/>
      <c r="D2" s="164"/>
      <c r="E2" s="164"/>
      <c r="F2" s="164"/>
      <c r="G2" s="164"/>
      <c r="H2" s="164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24" customHeight="1">
      <c r="A3" s="46"/>
      <c r="B3" s="165" t="s">
        <v>51</v>
      </c>
      <c r="C3" s="167" t="s">
        <v>52</v>
      </c>
      <c r="D3" s="168"/>
      <c r="E3" s="169" t="s">
        <v>53</v>
      </c>
      <c r="F3" s="170"/>
      <c r="G3" s="170"/>
      <c r="H3" s="171"/>
      <c r="I3" s="47"/>
      <c r="J3" s="46"/>
      <c r="K3" s="46"/>
      <c r="L3" s="46"/>
      <c r="M3" s="172"/>
      <c r="N3" s="174" t="s">
        <v>54</v>
      </c>
      <c r="O3" s="48" t="s">
        <v>53</v>
      </c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5.5" customHeight="1">
      <c r="A4" s="46"/>
      <c r="B4" s="166"/>
      <c r="C4" s="49" t="s">
        <v>55</v>
      </c>
      <c r="D4" s="50" t="s">
        <v>28</v>
      </c>
      <c r="E4" s="49" t="s">
        <v>55</v>
      </c>
      <c r="F4" s="51" t="s">
        <v>28</v>
      </c>
      <c r="G4" s="52" t="s">
        <v>30</v>
      </c>
      <c r="H4" s="53" t="s">
        <v>32</v>
      </c>
      <c r="I4" s="46" t="s">
        <v>56</v>
      </c>
      <c r="J4" s="46" t="s">
        <v>57</v>
      </c>
      <c r="K4" s="54" t="s">
        <v>58</v>
      </c>
      <c r="L4" s="46"/>
      <c r="M4" s="173"/>
      <c r="N4" s="166"/>
      <c r="O4" s="52" t="s">
        <v>30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9.5" customHeight="1">
      <c r="A5" s="46">
        <v>0</v>
      </c>
      <c r="B5" s="55">
        <v>0</v>
      </c>
      <c r="C5" s="56"/>
      <c r="D5" s="57"/>
      <c r="E5" s="58"/>
      <c r="F5" s="59"/>
      <c r="G5" s="60"/>
      <c r="H5" s="61"/>
      <c r="I5" s="46">
        <f t="shared" ref="I5:I44" si="0">SUM(C5:D5)</f>
        <v>0</v>
      </c>
      <c r="J5" s="46">
        <f t="shared" ref="J5:J44" si="1">SUM(E5:G5)</f>
        <v>0</v>
      </c>
      <c r="K5" s="46">
        <f t="shared" ref="K5:K44" si="2">SUM(E5:F5)</f>
        <v>0</v>
      </c>
      <c r="L5" s="46"/>
      <c r="M5" s="46">
        <v>0</v>
      </c>
      <c r="N5" s="55">
        <v>0</v>
      </c>
      <c r="O5" s="60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9.5" customHeight="1">
      <c r="A6" s="46">
        <v>1</v>
      </c>
      <c r="B6" s="62">
        <v>11100</v>
      </c>
      <c r="C6" s="63">
        <f t="shared" ref="C6:C44" si="3">ROUND(B6*11.5%*20%,0)</f>
        <v>255</v>
      </c>
      <c r="D6" s="64">
        <f t="shared" ref="D6:D44" si="4">ROUND(B6*1%*20%,0)</f>
        <v>22</v>
      </c>
      <c r="E6" s="63">
        <f t="shared" ref="E6:E44" si="5">ROUND(B6*11.5%*70%,0)</f>
        <v>894</v>
      </c>
      <c r="F6" s="65">
        <f t="shared" ref="F6:F44" si="6">ROUND(B6*1%*70%,0)</f>
        <v>78</v>
      </c>
      <c r="G6" s="66">
        <f>O6</f>
        <v>34</v>
      </c>
      <c r="H6" s="67">
        <f t="shared" ref="H6:H44" si="7">ROUND(B6*0.025%,0)</f>
        <v>3</v>
      </c>
      <c r="I6" s="68">
        <f t="shared" si="0"/>
        <v>277</v>
      </c>
      <c r="J6" s="68">
        <f t="shared" si="1"/>
        <v>1006</v>
      </c>
      <c r="K6" s="68">
        <f t="shared" si="2"/>
        <v>972</v>
      </c>
      <c r="L6" s="46"/>
      <c r="M6" s="46">
        <v>1</v>
      </c>
      <c r="N6" s="62">
        <v>28590</v>
      </c>
      <c r="O6" s="66">
        <f t="shared" ref="O6:O30" si="8">ROUND(N6*0.12%,0)</f>
        <v>34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9.5" customHeight="1">
      <c r="A7" s="68">
        <f t="shared" ref="A7:A44" si="9">B6+1</f>
        <v>11101</v>
      </c>
      <c r="B7" s="62">
        <v>12540</v>
      </c>
      <c r="C7" s="63">
        <f t="shared" si="3"/>
        <v>288</v>
      </c>
      <c r="D7" s="64">
        <f t="shared" si="4"/>
        <v>25</v>
      </c>
      <c r="E7" s="63">
        <f t="shared" si="5"/>
        <v>1009</v>
      </c>
      <c r="F7" s="65">
        <f t="shared" si="6"/>
        <v>88</v>
      </c>
      <c r="G7" s="66">
        <f>O6</f>
        <v>34</v>
      </c>
      <c r="H7" s="67">
        <f t="shared" si="7"/>
        <v>3</v>
      </c>
      <c r="I7" s="68">
        <f t="shared" si="0"/>
        <v>313</v>
      </c>
      <c r="J7" s="68">
        <f t="shared" si="1"/>
        <v>1131</v>
      </c>
      <c r="K7" s="68">
        <f t="shared" si="2"/>
        <v>1097</v>
      </c>
      <c r="L7" s="46"/>
      <c r="M7" s="68">
        <f t="shared" ref="M7:M30" si="10">N6+1</f>
        <v>28591</v>
      </c>
      <c r="N7" s="62">
        <v>28590</v>
      </c>
      <c r="O7" s="66">
        <f t="shared" si="8"/>
        <v>34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9.5" customHeight="1">
      <c r="A8" s="68">
        <f t="shared" si="9"/>
        <v>12541</v>
      </c>
      <c r="B8" s="62">
        <v>13500</v>
      </c>
      <c r="C8" s="63">
        <f t="shared" si="3"/>
        <v>311</v>
      </c>
      <c r="D8" s="64">
        <f t="shared" si="4"/>
        <v>27</v>
      </c>
      <c r="E8" s="63">
        <f t="shared" si="5"/>
        <v>1087</v>
      </c>
      <c r="F8" s="65">
        <f t="shared" si="6"/>
        <v>95</v>
      </c>
      <c r="G8" s="66">
        <f>O6</f>
        <v>34</v>
      </c>
      <c r="H8" s="67">
        <f t="shared" si="7"/>
        <v>3</v>
      </c>
      <c r="I8" s="68">
        <f t="shared" si="0"/>
        <v>338</v>
      </c>
      <c r="J8" s="68">
        <f t="shared" si="1"/>
        <v>1216</v>
      </c>
      <c r="K8" s="68">
        <f t="shared" si="2"/>
        <v>1182</v>
      </c>
      <c r="L8" s="46"/>
      <c r="M8" s="68">
        <f t="shared" si="10"/>
        <v>28591</v>
      </c>
      <c r="N8" s="62">
        <v>28800</v>
      </c>
      <c r="O8" s="66">
        <f t="shared" si="8"/>
        <v>35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9.5" customHeight="1">
      <c r="A9" s="68">
        <f t="shared" si="9"/>
        <v>13501</v>
      </c>
      <c r="B9" s="62">
        <v>15840</v>
      </c>
      <c r="C9" s="63">
        <f t="shared" si="3"/>
        <v>364</v>
      </c>
      <c r="D9" s="64">
        <f t="shared" si="4"/>
        <v>32</v>
      </c>
      <c r="E9" s="63">
        <f t="shared" si="5"/>
        <v>1275</v>
      </c>
      <c r="F9" s="65">
        <f t="shared" si="6"/>
        <v>111</v>
      </c>
      <c r="G9" s="66">
        <f>O6</f>
        <v>34</v>
      </c>
      <c r="H9" s="67">
        <f t="shared" si="7"/>
        <v>4</v>
      </c>
      <c r="I9" s="68">
        <f t="shared" si="0"/>
        <v>396</v>
      </c>
      <c r="J9" s="68">
        <f t="shared" si="1"/>
        <v>1420</v>
      </c>
      <c r="K9" s="68">
        <f t="shared" si="2"/>
        <v>1386</v>
      </c>
      <c r="L9" s="46"/>
      <c r="M9" s="68">
        <f t="shared" si="10"/>
        <v>28801</v>
      </c>
      <c r="N9" s="62">
        <v>30300</v>
      </c>
      <c r="O9" s="66">
        <f t="shared" si="8"/>
        <v>36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9.5" customHeight="1">
      <c r="A10" s="68">
        <f t="shared" si="9"/>
        <v>15841</v>
      </c>
      <c r="B10" s="62">
        <v>16500</v>
      </c>
      <c r="C10" s="63">
        <f t="shared" si="3"/>
        <v>380</v>
      </c>
      <c r="D10" s="69">
        <f t="shared" si="4"/>
        <v>33</v>
      </c>
      <c r="E10" s="63">
        <f t="shared" si="5"/>
        <v>1328</v>
      </c>
      <c r="F10" s="65">
        <f t="shared" si="6"/>
        <v>116</v>
      </c>
      <c r="G10" s="66">
        <f>O6</f>
        <v>34</v>
      </c>
      <c r="H10" s="67">
        <f t="shared" si="7"/>
        <v>4</v>
      </c>
      <c r="I10" s="68">
        <f t="shared" si="0"/>
        <v>413</v>
      </c>
      <c r="J10" s="68">
        <f t="shared" si="1"/>
        <v>1478</v>
      </c>
      <c r="K10" s="68">
        <f t="shared" si="2"/>
        <v>1444</v>
      </c>
      <c r="L10" s="46"/>
      <c r="M10" s="68">
        <f t="shared" si="10"/>
        <v>30301</v>
      </c>
      <c r="N10" s="62">
        <v>31800</v>
      </c>
      <c r="O10" s="66">
        <f t="shared" si="8"/>
        <v>38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9.5" customHeight="1">
      <c r="A11" s="68">
        <f t="shared" si="9"/>
        <v>16501</v>
      </c>
      <c r="B11" s="62">
        <v>17280</v>
      </c>
      <c r="C11" s="63">
        <f t="shared" si="3"/>
        <v>397</v>
      </c>
      <c r="D11" s="70">
        <f t="shared" si="4"/>
        <v>35</v>
      </c>
      <c r="E11" s="63">
        <f t="shared" si="5"/>
        <v>1391</v>
      </c>
      <c r="F11" s="65">
        <f t="shared" si="6"/>
        <v>121</v>
      </c>
      <c r="G11" s="66">
        <f>O6</f>
        <v>34</v>
      </c>
      <c r="H11" s="67">
        <f t="shared" si="7"/>
        <v>4</v>
      </c>
      <c r="I11" s="68">
        <f t="shared" si="0"/>
        <v>432</v>
      </c>
      <c r="J11" s="68">
        <f t="shared" si="1"/>
        <v>1546</v>
      </c>
      <c r="K11" s="68">
        <f t="shared" si="2"/>
        <v>1512</v>
      </c>
      <c r="L11" s="46"/>
      <c r="M11" s="68">
        <f t="shared" si="10"/>
        <v>31801</v>
      </c>
      <c r="N11" s="62">
        <v>33300</v>
      </c>
      <c r="O11" s="66">
        <f t="shared" si="8"/>
        <v>40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9.5" customHeight="1">
      <c r="A12" s="68">
        <f t="shared" si="9"/>
        <v>17281</v>
      </c>
      <c r="B12" s="62">
        <v>17880</v>
      </c>
      <c r="C12" s="63">
        <f t="shared" si="3"/>
        <v>411</v>
      </c>
      <c r="D12" s="64">
        <f t="shared" si="4"/>
        <v>36</v>
      </c>
      <c r="E12" s="63">
        <f t="shared" si="5"/>
        <v>1439</v>
      </c>
      <c r="F12" s="65">
        <f t="shared" si="6"/>
        <v>125</v>
      </c>
      <c r="G12" s="66">
        <f>O6</f>
        <v>34</v>
      </c>
      <c r="H12" s="67">
        <f t="shared" si="7"/>
        <v>4</v>
      </c>
      <c r="I12" s="68">
        <f t="shared" si="0"/>
        <v>447</v>
      </c>
      <c r="J12" s="68">
        <f t="shared" si="1"/>
        <v>1598</v>
      </c>
      <c r="K12" s="68">
        <f t="shared" si="2"/>
        <v>1564</v>
      </c>
      <c r="L12" s="46"/>
      <c r="M12" s="68">
        <f t="shared" si="10"/>
        <v>33301</v>
      </c>
      <c r="N12" s="62">
        <v>34800</v>
      </c>
      <c r="O12" s="66">
        <f t="shared" si="8"/>
        <v>42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9.5" customHeight="1">
      <c r="A13" s="68">
        <f t="shared" si="9"/>
        <v>17881</v>
      </c>
      <c r="B13" s="62">
        <v>19047</v>
      </c>
      <c r="C13" s="63">
        <f t="shared" si="3"/>
        <v>438</v>
      </c>
      <c r="D13" s="64">
        <f t="shared" si="4"/>
        <v>38</v>
      </c>
      <c r="E13" s="63">
        <f t="shared" si="5"/>
        <v>1533</v>
      </c>
      <c r="F13" s="65">
        <f t="shared" si="6"/>
        <v>133</v>
      </c>
      <c r="G13" s="66">
        <f>O6</f>
        <v>34</v>
      </c>
      <c r="H13" s="67">
        <f t="shared" si="7"/>
        <v>5</v>
      </c>
      <c r="I13" s="68">
        <f t="shared" si="0"/>
        <v>476</v>
      </c>
      <c r="J13" s="68">
        <f t="shared" si="1"/>
        <v>1700</v>
      </c>
      <c r="K13" s="68">
        <f t="shared" si="2"/>
        <v>1666</v>
      </c>
      <c r="L13" s="46"/>
      <c r="M13" s="68">
        <f t="shared" si="10"/>
        <v>34801</v>
      </c>
      <c r="N13" s="62">
        <v>36300</v>
      </c>
      <c r="O13" s="66">
        <f t="shared" si="8"/>
        <v>44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9.5" customHeight="1">
      <c r="A14" s="68">
        <f t="shared" si="9"/>
        <v>19048</v>
      </c>
      <c r="B14" s="62">
        <v>20008</v>
      </c>
      <c r="C14" s="63">
        <f t="shared" si="3"/>
        <v>460</v>
      </c>
      <c r="D14" s="64">
        <f t="shared" si="4"/>
        <v>40</v>
      </c>
      <c r="E14" s="63">
        <f t="shared" si="5"/>
        <v>1611</v>
      </c>
      <c r="F14" s="65">
        <f t="shared" si="6"/>
        <v>140</v>
      </c>
      <c r="G14" s="66">
        <f>O6</f>
        <v>34</v>
      </c>
      <c r="H14" s="67">
        <f t="shared" si="7"/>
        <v>5</v>
      </c>
      <c r="I14" s="68">
        <f t="shared" si="0"/>
        <v>500</v>
      </c>
      <c r="J14" s="68">
        <f t="shared" si="1"/>
        <v>1785</v>
      </c>
      <c r="K14" s="68">
        <f t="shared" si="2"/>
        <v>1751</v>
      </c>
      <c r="L14" s="46"/>
      <c r="M14" s="68">
        <f t="shared" si="10"/>
        <v>36301</v>
      </c>
      <c r="N14" s="62">
        <v>38200</v>
      </c>
      <c r="O14" s="66">
        <f t="shared" si="8"/>
        <v>46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9.5" customHeight="1">
      <c r="A15" s="68">
        <f t="shared" si="9"/>
        <v>20009</v>
      </c>
      <c r="B15" s="62">
        <v>21009</v>
      </c>
      <c r="C15" s="63">
        <f t="shared" si="3"/>
        <v>483</v>
      </c>
      <c r="D15" s="64">
        <f t="shared" si="4"/>
        <v>42</v>
      </c>
      <c r="E15" s="63">
        <f t="shared" si="5"/>
        <v>1691</v>
      </c>
      <c r="F15" s="65">
        <f t="shared" si="6"/>
        <v>147</v>
      </c>
      <c r="G15" s="66">
        <f>O6</f>
        <v>34</v>
      </c>
      <c r="H15" s="67">
        <f t="shared" si="7"/>
        <v>5</v>
      </c>
      <c r="I15" s="68">
        <f t="shared" si="0"/>
        <v>525</v>
      </c>
      <c r="J15" s="68">
        <f t="shared" si="1"/>
        <v>1872</v>
      </c>
      <c r="K15" s="68">
        <f t="shared" si="2"/>
        <v>1838</v>
      </c>
      <c r="L15" s="46"/>
      <c r="M15" s="68">
        <f t="shared" si="10"/>
        <v>38201</v>
      </c>
      <c r="N15" s="62">
        <v>40100</v>
      </c>
      <c r="O15" s="66">
        <f t="shared" si="8"/>
        <v>48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9.5" customHeight="1">
      <c r="A16" s="68">
        <f t="shared" si="9"/>
        <v>21010</v>
      </c>
      <c r="B16" s="62">
        <v>22000</v>
      </c>
      <c r="C16" s="63">
        <f t="shared" si="3"/>
        <v>506</v>
      </c>
      <c r="D16" s="70">
        <f t="shared" si="4"/>
        <v>44</v>
      </c>
      <c r="E16" s="63">
        <f t="shared" si="5"/>
        <v>1771</v>
      </c>
      <c r="F16" s="65">
        <f t="shared" si="6"/>
        <v>154</v>
      </c>
      <c r="G16" s="66">
        <f>O6</f>
        <v>34</v>
      </c>
      <c r="H16" s="67">
        <f t="shared" si="7"/>
        <v>6</v>
      </c>
      <c r="I16" s="68">
        <f t="shared" si="0"/>
        <v>550</v>
      </c>
      <c r="J16" s="68">
        <f t="shared" si="1"/>
        <v>1959</v>
      </c>
      <c r="K16" s="68">
        <f t="shared" si="2"/>
        <v>1925</v>
      </c>
      <c r="L16" s="46"/>
      <c r="M16" s="68">
        <f t="shared" si="10"/>
        <v>40101</v>
      </c>
      <c r="N16" s="62">
        <v>42000</v>
      </c>
      <c r="O16" s="66">
        <f t="shared" si="8"/>
        <v>50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9.5" customHeight="1">
      <c r="A17" s="68">
        <f t="shared" si="9"/>
        <v>22001</v>
      </c>
      <c r="B17" s="62">
        <v>23100</v>
      </c>
      <c r="C17" s="63">
        <f t="shared" si="3"/>
        <v>531</v>
      </c>
      <c r="D17" s="64">
        <f t="shared" si="4"/>
        <v>46</v>
      </c>
      <c r="E17" s="63">
        <f t="shared" si="5"/>
        <v>1860</v>
      </c>
      <c r="F17" s="65">
        <f t="shared" si="6"/>
        <v>162</v>
      </c>
      <c r="G17" s="66">
        <f>O6</f>
        <v>34</v>
      </c>
      <c r="H17" s="67">
        <f t="shared" si="7"/>
        <v>6</v>
      </c>
      <c r="I17" s="68">
        <f t="shared" si="0"/>
        <v>577</v>
      </c>
      <c r="J17" s="68">
        <f t="shared" si="1"/>
        <v>2056</v>
      </c>
      <c r="K17" s="68">
        <f t="shared" si="2"/>
        <v>2022</v>
      </c>
      <c r="L17" s="46"/>
      <c r="M17" s="68">
        <f t="shared" si="10"/>
        <v>42001</v>
      </c>
      <c r="N17" s="62">
        <v>43900</v>
      </c>
      <c r="O17" s="66">
        <f t="shared" si="8"/>
        <v>53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9.5" customHeight="1">
      <c r="A18" s="68">
        <f t="shared" si="9"/>
        <v>23101</v>
      </c>
      <c r="B18" s="62">
        <v>24000</v>
      </c>
      <c r="C18" s="63">
        <f t="shared" si="3"/>
        <v>552</v>
      </c>
      <c r="D18" s="64">
        <f t="shared" si="4"/>
        <v>48</v>
      </c>
      <c r="E18" s="63">
        <f t="shared" si="5"/>
        <v>1932</v>
      </c>
      <c r="F18" s="65">
        <f t="shared" si="6"/>
        <v>168</v>
      </c>
      <c r="G18" s="66">
        <f>O6</f>
        <v>34</v>
      </c>
      <c r="H18" s="67">
        <f t="shared" si="7"/>
        <v>6</v>
      </c>
      <c r="I18" s="68">
        <f t="shared" si="0"/>
        <v>600</v>
      </c>
      <c r="J18" s="68">
        <f t="shared" si="1"/>
        <v>2134</v>
      </c>
      <c r="K18" s="68">
        <f t="shared" si="2"/>
        <v>2100</v>
      </c>
      <c r="L18" s="46"/>
      <c r="M18" s="68">
        <f t="shared" si="10"/>
        <v>43901</v>
      </c>
      <c r="N18" s="62">
        <v>45800</v>
      </c>
      <c r="O18" s="66">
        <f t="shared" si="8"/>
        <v>55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9.5" customHeight="1">
      <c r="A19" s="68">
        <f t="shared" si="9"/>
        <v>24001</v>
      </c>
      <c r="B19" s="62">
        <v>25250</v>
      </c>
      <c r="C19" s="63">
        <f t="shared" si="3"/>
        <v>581</v>
      </c>
      <c r="D19" s="64">
        <f t="shared" si="4"/>
        <v>51</v>
      </c>
      <c r="E19" s="63">
        <f t="shared" si="5"/>
        <v>2033</v>
      </c>
      <c r="F19" s="65">
        <f t="shared" si="6"/>
        <v>177</v>
      </c>
      <c r="G19" s="66">
        <f>O6</f>
        <v>34</v>
      </c>
      <c r="H19" s="67">
        <f t="shared" si="7"/>
        <v>6</v>
      </c>
      <c r="I19" s="68">
        <f t="shared" si="0"/>
        <v>632</v>
      </c>
      <c r="J19" s="68">
        <f t="shared" si="1"/>
        <v>2244</v>
      </c>
      <c r="K19" s="68">
        <f t="shared" si="2"/>
        <v>2210</v>
      </c>
      <c r="L19" s="46"/>
      <c r="M19" s="68">
        <f t="shared" si="10"/>
        <v>45801</v>
      </c>
      <c r="N19" s="62">
        <v>48200</v>
      </c>
      <c r="O19" s="66">
        <f t="shared" si="8"/>
        <v>58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9.5" customHeight="1">
      <c r="A20" s="68">
        <f t="shared" si="9"/>
        <v>25251</v>
      </c>
      <c r="B20" s="62">
        <v>26400</v>
      </c>
      <c r="C20" s="63">
        <f t="shared" si="3"/>
        <v>607</v>
      </c>
      <c r="D20" s="64">
        <f t="shared" si="4"/>
        <v>53</v>
      </c>
      <c r="E20" s="63">
        <f t="shared" si="5"/>
        <v>2125</v>
      </c>
      <c r="F20" s="65">
        <f t="shared" si="6"/>
        <v>185</v>
      </c>
      <c r="G20" s="66">
        <f>O6</f>
        <v>34</v>
      </c>
      <c r="H20" s="67">
        <f t="shared" si="7"/>
        <v>7</v>
      </c>
      <c r="I20" s="68">
        <f t="shared" si="0"/>
        <v>660</v>
      </c>
      <c r="J20" s="68">
        <f t="shared" si="1"/>
        <v>2344</v>
      </c>
      <c r="K20" s="68">
        <f t="shared" si="2"/>
        <v>2310</v>
      </c>
      <c r="L20" s="46"/>
      <c r="M20" s="68">
        <f t="shared" si="10"/>
        <v>48201</v>
      </c>
      <c r="N20" s="62">
        <v>50600</v>
      </c>
      <c r="O20" s="66">
        <f t="shared" si="8"/>
        <v>61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9.5" customHeight="1">
      <c r="A21" s="68">
        <f t="shared" si="9"/>
        <v>26401</v>
      </c>
      <c r="B21" s="62">
        <v>27600</v>
      </c>
      <c r="C21" s="63">
        <f t="shared" si="3"/>
        <v>635</v>
      </c>
      <c r="D21" s="64">
        <f t="shared" si="4"/>
        <v>55</v>
      </c>
      <c r="E21" s="63">
        <f t="shared" si="5"/>
        <v>2222</v>
      </c>
      <c r="F21" s="65">
        <f t="shared" si="6"/>
        <v>193</v>
      </c>
      <c r="G21" s="66">
        <f t="shared" ref="G21:G44" si="11">O6</f>
        <v>34</v>
      </c>
      <c r="H21" s="67">
        <f t="shared" si="7"/>
        <v>7</v>
      </c>
      <c r="I21" s="68">
        <f t="shared" si="0"/>
        <v>690</v>
      </c>
      <c r="J21" s="68">
        <f t="shared" si="1"/>
        <v>2449</v>
      </c>
      <c r="K21" s="68">
        <f t="shared" si="2"/>
        <v>2415</v>
      </c>
      <c r="L21" s="46"/>
      <c r="M21" s="68">
        <f t="shared" si="10"/>
        <v>50601</v>
      </c>
      <c r="N21" s="62">
        <v>53000</v>
      </c>
      <c r="O21" s="66">
        <f t="shared" si="8"/>
        <v>64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9.5" customHeight="1">
      <c r="A22" s="68">
        <f t="shared" si="9"/>
        <v>27601</v>
      </c>
      <c r="B22" s="62">
        <v>28590</v>
      </c>
      <c r="C22" s="63">
        <f t="shared" si="3"/>
        <v>658</v>
      </c>
      <c r="D22" s="64">
        <f t="shared" si="4"/>
        <v>57</v>
      </c>
      <c r="E22" s="63">
        <f t="shared" si="5"/>
        <v>2301</v>
      </c>
      <c r="F22" s="65">
        <f t="shared" si="6"/>
        <v>200</v>
      </c>
      <c r="G22" s="66">
        <f t="shared" si="11"/>
        <v>34</v>
      </c>
      <c r="H22" s="67">
        <f t="shared" si="7"/>
        <v>7</v>
      </c>
      <c r="I22" s="68">
        <f t="shared" si="0"/>
        <v>715</v>
      </c>
      <c r="J22" s="68">
        <f t="shared" si="1"/>
        <v>2535</v>
      </c>
      <c r="K22" s="68">
        <f t="shared" si="2"/>
        <v>2501</v>
      </c>
      <c r="L22" s="46"/>
      <c r="M22" s="68">
        <f t="shared" si="10"/>
        <v>53001</v>
      </c>
      <c r="N22" s="62">
        <v>55400</v>
      </c>
      <c r="O22" s="66">
        <f t="shared" si="8"/>
        <v>66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9.5" customHeight="1">
      <c r="A23" s="68">
        <f t="shared" si="9"/>
        <v>28591</v>
      </c>
      <c r="B23" s="62">
        <v>28800</v>
      </c>
      <c r="C23" s="63">
        <f t="shared" si="3"/>
        <v>662</v>
      </c>
      <c r="D23" s="64">
        <f t="shared" si="4"/>
        <v>58</v>
      </c>
      <c r="E23" s="63">
        <f t="shared" si="5"/>
        <v>2318</v>
      </c>
      <c r="F23" s="65">
        <f t="shared" si="6"/>
        <v>202</v>
      </c>
      <c r="G23" s="66">
        <f t="shared" si="11"/>
        <v>35</v>
      </c>
      <c r="H23" s="67">
        <f t="shared" si="7"/>
        <v>7</v>
      </c>
      <c r="I23" s="68">
        <f t="shared" si="0"/>
        <v>720</v>
      </c>
      <c r="J23" s="68">
        <f t="shared" si="1"/>
        <v>2555</v>
      </c>
      <c r="K23" s="68">
        <f t="shared" si="2"/>
        <v>2520</v>
      </c>
      <c r="L23" s="46"/>
      <c r="M23" s="68">
        <f t="shared" si="10"/>
        <v>55401</v>
      </c>
      <c r="N23" s="62">
        <v>57800</v>
      </c>
      <c r="O23" s="66">
        <f t="shared" si="8"/>
        <v>69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9.5" customHeight="1">
      <c r="A24" s="68">
        <f t="shared" si="9"/>
        <v>28801</v>
      </c>
      <c r="B24" s="62">
        <v>30300</v>
      </c>
      <c r="C24" s="63">
        <f t="shared" si="3"/>
        <v>697</v>
      </c>
      <c r="D24" s="64">
        <f t="shared" si="4"/>
        <v>61</v>
      </c>
      <c r="E24" s="63">
        <f t="shared" si="5"/>
        <v>2439</v>
      </c>
      <c r="F24" s="65">
        <f t="shared" si="6"/>
        <v>212</v>
      </c>
      <c r="G24" s="66">
        <f t="shared" si="11"/>
        <v>36</v>
      </c>
      <c r="H24" s="67">
        <f t="shared" si="7"/>
        <v>8</v>
      </c>
      <c r="I24" s="68">
        <f t="shared" si="0"/>
        <v>758</v>
      </c>
      <c r="J24" s="68">
        <f t="shared" si="1"/>
        <v>2687</v>
      </c>
      <c r="K24" s="68">
        <f t="shared" si="2"/>
        <v>2651</v>
      </c>
      <c r="L24" s="46"/>
      <c r="M24" s="68">
        <f t="shared" si="10"/>
        <v>57801</v>
      </c>
      <c r="N24" s="62">
        <v>60800</v>
      </c>
      <c r="O24" s="66">
        <f t="shared" si="8"/>
        <v>73</v>
      </c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9.5" customHeight="1">
      <c r="A25" s="68">
        <f t="shared" si="9"/>
        <v>30301</v>
      </c>
      <c r="B25" s="62">
        <v>31800</v>
      </c>
      <c r="C25" s="63">
        <f t="shared" si="3"/>
        <v>731</v>
      </c>
      <c r="D25" s="64">
        <f t="shared" si="4"/>
        <v>64</v>
      </c>
      <c r="E25" s="63">
        <f t="shared" si="5"/>
        <v>2560</v>
      </c>
      <c r="F25" s="65">
        <f t="shared" si="6"/>
        <v>223</v>
      </c>
      <c r="G25" s="66">
        <f t="shared" si="11"/>
        <v>38</v>
      </c>
      <c r="H25" s="67">
        <f t="shared" si="7"/>
        <v>8</v>
      </c>
      <c r="I25" s="68">
        <f t="shared" si="0"/>
        <v>795</v>
      </c>
      <c r="J25" s="68">
        <f t="shared" si="1"/>
        <v>2821</v>
      </c>
      <c r="K25" s="68">
        <f t="shared" si="2"/>
        <v>2783</v>
      </c>
      <c r="L25" s="46"/>
      <c r="M25" s="68">
        <f t="shared" si="10"/>
        <v>60801</v>
      </c>
      <c r="N25" s="62">
        <v>63800</v>
      </c>
      <c r="O25" s="66">
        <f t="shared" si="8"/>
        <v>77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9.5" customHeight="1">
      <c r="A26" s="68">
        <f t="shared" si="9"/>
        <v>31801</v>
      </c>
      <c r="B26" s="62">
        <v>33300</v>
      </c>
      <c r="C26" s="63">
        <f t="shared" si="3"/>
        <v>766</v>
      </c>
      <c r="D26" s="64">
        <f t="shared" si="4"/>
        <v>67</v>
      </c>
      <c r="E26" s="63">
        <f t="shared" si="5"/>
        <v>2681</v>
      </c>
      <c r="F26" s="65">
        <f t="shared" si="6"/>
        <v>233</v>
      </c>
      <c r="G26" s="66">
        <f t="shared" si="11"/>
        <v>40</v>
      </c>
      <c r="H26" s="67">
        <f t="shared" si="7"/>
        <v>8</v>
      </c>
      <c r="I26" s="68">
        <f t="shared" si="0"/>
        <v>833</v>
      </c>
      <c r="J26" s="68">
        <f t="shared" si="1"/>
        <v>2954</v>
      </c>
      <c r="K26" s="68">
        <f t="shared" si="2"/>
        <v>2914</v>
      </c>
      <c r="L26" s="46"/>
      <c r="M26" s="68">
        <f t="shared" si="10"/>
        <v>63801</v>
      </c>
      <c r="N26" s="62">
        <v>66800</v>
      </c>
      <c r="O26" s="66">
        <f t="shared" si="8"/>
        <v>80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9.5" customHeight="1">
      <c r="A27" s="68">
        <f t="shared" si="9"/>
        <v>33301</v>
      </c>
      <c r="B27" s="62">
        <v>34800</v>
      </c>
      <c r="C27" s="63">
        <f t="shared" si="3"/>
        <v>800</v>
      </c>
      <c r="D27" s="64">
        <f t="shared" si="4"/>
        <v>70</v>
      </c>
      <c r="E27" s="63">
        <f t="shared" si="5"/>
        <v>2801</v>
      </c>
      <c r="F27" s="65">
        <f t="shared" si="6"/>
        <v>244</v>
      </c>
      <c r="G27" s="66">
        <f t="shared" si="11"/>
        <v>42</v>
      </c>
      <c r="H27" s="67">
        <f t="shared" si="7"/>
        <v>9</v>
      </c>
      <c r="I27" s="68">
        <f t="shared" si="0"/>
        <v>870</v>
      </c>
      <c r="J27" s="68">
        <f t="shared" si="1"/>
        <v>3087</v>
      </c>
      <c r="K27" s="68">
        <f t="shared" si="2"/>
        <v>3045</v>
      </c>
      <c r="L27" s="46"/>
      <c r="M27" s="68">
        <f t="shared" si="10"/>
        <v>66801</v>
      </c>
      <c r="N27" s="62">
        <v>69800</v>
      </c>
      <c r="O27" s="66">
        <f t="shared" si="8"/>
        <v>84</v>
      </c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9.5" customHeight="1">
      <c r="A28" s="68">
        <f t="shared" si="9"/>
        <v>34801</v>
      </c>
      <c r="B28" s="62">
        <v>36300</v>
      </c>
      <c r="C28" s="63">
        <f t="shared" si="3"/>
        <v>835</v>
      </c>
      <c r="D28" s="64">
        <f t="shared" si="4"/>
        <v>73</v>
      </c>
      <c r="E28" s="63">
        <f t="shared" si="5"/>
        <v>2922</v>
      </c>
      <c r="F28" s="65">
        <f t="shared" si="6"/>
        <v>254</v>
      </c>
      <c r="G28" s="66">
        <f t="shared" si="11"/>
        <v>44</v>
      </c>
      <c r="H28" s="67">
        <f t="shared" si="7"/>
        <v>9</v>
      </c>
      <c r="I28" s="68">
        <f t="shared" si="0"/>
        <v>908</v>
      </c>
      <c r="J28" s="68">
        <f t="shared" si="1"/>
        <v>3220</v>
      </c>
      <c r="K28" s="68">
        <f t="shared" si="2"/>
        <v>3176</v>
      </c>
      <c r="L28" s="46"/>
      <c r="M28" s="68">
        <f t="shared" si="10"/>
        <v>69801</v>
      </c>
      <c r="N28" s="62">
        <v>72800</v>
      </c>
      <c r="O28" s="66">
        <f t="shared" si="8"/>
        <v>87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9.5" customHeight="1">
      <c r="A29" s="68">
        <f t="shared" si="9"/>
        <v>36301</v>
      </c>
      <c r="B29" s="62">
        <v>38200</v>
      </c>
      <c r="C29" s="63">
        <f t="shared" si="3"/>
        <v>879</v>
      </c>
      <c r="D29" s="64">
        <f t="shared" si="4"/>
        <v>76</v>
      </c>
      <c r="E29" s="63">
        <f t="shared" si="5"/>
        <v>3075</v>
      </c>
      <c r="F29" s="65">
        <f t="shared" si="6"/>
        <v>267</v>
      </c>
      <c r="G29" s="66">
        <f t="shared" si="11"/>
        <v>46</v>
      </c>
      <c r="H29" s="67">
        <f t="shared" si="7"/>
        <v>10</v>
      </c>
      <c r="I29" s="68">
        <f t="shared" si="0"/>
        <v>955</v>
      </c>
      <c r="J29" s="68">
        <f t="shared" si="1"/>
        <v>3388</v>
      </c>
      <c r="K29" s="68">
        <f t="shared" si="2"/>
        <v>3342</v>
      </c>
      <c r="L29" s="46"/>
      <c r="M29" s="68">
        <f t="shared" si="10"/>
        <v>72801</v>
      </c>
      <c r="N29" s="62">
        <v>72800</v>
      </c>
      <c r="O29" s="66">
        <f t="shared" si="8"/>
        <v>87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9.5" customHeight="1">
      <c r="A30" s="68">
        <f t="shared" si="9"/>
        <v>38201</v>
      </c>
      <c r="B30" s="62">
        <v>40100</v>
      </c>
      <c r="C30" s="63">
        <f t="shared" si="3"/>
        <v>922</v>
      </c>
      <c r="D30" s="64">
        <f t="shared" si="4"/>
        <v>80</v>
      </c>
      <c r="E30" s="63">
        <f t="shared" si="5"/>
        <v>3228</v>
      </c>
      <c r="F30" s="65">
        <f t="shared" si="6"/>
        <v>281</v>
      </c>
      <c r="G30" s="66">
        <f t="shared" si="11"/>
        <v>48</v>
      </c>
      <c r="H30" s="67">
        <f t="shared" si="7"/>
        <v>10</v>
      </c>
      <c r="I30" s="68">
        <f t="shared" si="0"/>
        <v>1002</v>
      </c>
      <c r="J30" s="68">
        <f t="shared" si="1"/>
        <v>3557</v>
      </c>
      <c r="K30" s="68">
        <f t="shared" si="2"/>
        <v>3509</v>
      </c>
      <c r="L30" s="46"/>
      <c r="M30" s="68">
        <f t="shared" si="10"/>
        <v>72801</v>
      </c>
      <c r="N30" s="71">
        <v>72800</v>
      </c>
      <c r="O30" s="66">
        <f t="shared" si="8"/>
        <v>87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9.5" customHeight="1">
      <c r="A31" s="68">
        <f t="shared" si="9"/>
        <v>40101</v>
      </c>
      <c r="B31" s="71">
        <v>42000</v>
      </c>
      <c r="C31" s="63">
        <f t="shared" si="3"/>
        <v>966</v>
      </c>
      <c r="D31" s="72">
        <f t="shared" si="4"/>
        <v>84</v>
      </c>
      <c r="E31" s="63">
        <f t="shared" si="5"/>
        <v>3381</v>
      </c>
      <c r="F31" s="73">
        <f t="shared" si="6"/>
        <v>294</v>
      </c>
      <c r="G31" s="66">
        <f t="shared" si="11"/>
        <v>50</v>
      </c>
      <c r="H31" s="67">
        <f t="shared" si="7"/>
        <v>11</v>
      </c>
      <c r="I31" s="68">
        <f t="shared" si="0"/>
        <v>1050</v>
      </c>
      <c r="J31" s="68">
        <f t="shared" si="1"/>
        <v>3725</v>
      </c>
      <c r="K31" s="68">
        <f t="shared" si="2"/>
        <v>3675</v>
      </c>
      <c r="L31" s="46"/>
      <c r="M31" s="68"/>
      <c r="N31" s="74"/>
      <c r="O31" s="75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9.5" customHeight="1">
      <c r="A32" s="68">
        <f t="shared" si="9"/>
        <v>42001</v>
      </c>
      <c r="B32" s="71">
        <v>43900</v>
      </c>
      <c r="C32" s="63">
        <f t="shared" si="3"/>
        <v>1010</v>
      </c>
      <c r="D32" s="72">
        <f t="shared" si="4"/>
        <v>88</v>
      </c>
      <c r="E32" s="63">
        <f t="shared" si="5"/>
        <v>3534</v>
      </c>
      <c r="F32" s="73">
        <f t="shared" si="6"/>
        <v>307</v>
      </c>
      <c r="G32" s="66">
        <f t="shared" si="11"/>
        <v>53</v>
      </c>
      <c r="H32" s="67">
        <f t="shared" si="7"/>
        <v>11</v>
      </c>
      <c r="I32" s="68">
        <f t="shared" si="0"/>
        <v>1098</v>
      </c>
      <c r="J32" s="68">
        <f t="shared" si="1"/>
        <v>3894</v>
      </c>
      <c r="K32" s="68">
        <f t="shared" si="2"/>
        <v>3841</v>
      </c>
      <c r="L32" s="46"/>
      <c r="M32" s="68"/>
      <c r="N32" s="68"/>
      <c r="O32" s="7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9.5" customHeight="1">
      <c r="A33" s="68">
        <f t="shared" si="9"/>
        <v>43901</v>
      </c>
      <c r="B33" s="62">
        <v>45800</v>
      </c>
      <c r="C33" s="63">
        <f t="shared" si="3"/>
        <v>1053</v>
      </c>
      <c r="D33" s="69">
        <f t="shared" si="4"/>
        <v>92</v>
      </c>
      <c r="E33" s="63">
        <f t="shared" si="5"/>
        <v>3687</v>
      </c>
      <c r="F33" s="65">
        <f t="shared" si="6"/>
        <v>321</v>
      </c>
      <c r="G33" s="66">
        <f t="shared" si="11"/>
        <v>55</v>
      </c>
      <c r="H33" s="67">
        <f t="shared" si="7"/>
        <v>11</v>
      </c>
      <c r="I33" s="68">
        <f t="shared" si="0"/>
        <v>1145</v>
      </c>
      <c r="J33" s="68">
        <f t="shared" si="1"/>
        <v>4063</v>
      </c>
      <c r="K33" s="68">
        <f t="shared" si="2"/>
        <v>4008</v>
      </c>
      <c r="L33" s="46"/>
      <c r="M33" s="68"/>
      <c r="N33" s="68"/>
      <c r="O33" s="7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9.5" customHeight="1">
      <c r="A34" s="68">
        <f t="shared" si="9"/>
        <v>45801</v>
      </c>
      <c r="B34" s="62">
        <v>45800</v>
      </c>
      <c r="C34" s="63">
        <f t="shared" si="3"/>
        <v>1053</v>
      </c>
      <c r="D34" s="69">
        <f t="shared" si="4"/>
        <v>92</v>
      </c>
      <c r="E34" s="63">
        <f t="shared" si="5"/>
        <v>3687</v>
      </c>
      <c r="F34" s="65">
        <f t="shared" si="6"/>
        <v>321</v>
      </c>
      <c r="G34" s="66">
        <f t="shared" si="11"/>
        <v>58</v>
      </c>
      <c r="H34" s="67">
        <f t="shared" si="7"/>
        <v>11</v>
      </c>
      <c r="I34" s="68">
        <f t="shared" si="0"/>
        <v>1145</v>
      </c>
      <c r="J34" s="68">
        <f t="shared" si="1"/>
        <v>4066</v>
      </c>
      <c r="K34" s="68">
        <f t="shared" si="2"/>
        <v>4008</v>
      </c>
      <c r="L34" s="46"/>
      <c r="M34" s="68"/>
      <c r="N34" s="68"/>
      <c r="O34" s="7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9.5" customHeight="1">
      <c r="A35" s="68">
        <f t="shared" si="9"/>
        <v>45801</v>
      </c>
      <c r="B35" s="62">
        <v>45800</v>
      </c>
      <c r="C35" s="63">
        <f t="shared" si="3"/>
        <v>1053</v>
      </c>
      <c r="D35" s="69">
        <f t="shared" si="4"/>
        <v>92</v>
      </c>
      <c r="E35" s="63">
        <f t="shared" si="5"/>
        <v>3687</v>
      </c>
      <c r="F35" s="65">
        <f t="shared" si="6"/>
        <v>321</v>
      </c>
      <c r="G35" s="66">
        <f t="shared" si="11"/>
        <v>61</v>
      </c>
      <c r="H35" s="67">
        <f t="shared" si="7"/>
        <v>11</v>
      </c>
      <c r="I35" s="68">
        <f t="shared" si="0"/>
        <v>1145</v>
      </c>
      <c r="J35" s="68">
        <f t="shared" si="1"/>
        <v>4069</v>
      </c>
      <c r="K35" s="68">
        <f t="shared" si="2"/>
        <v>4008</v>
      </c>
      <c r="L35" s="46"/>
      <c r="M35" s="68"/>
      <c r="N35" s="68"/>
      <c r="O35" s="7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9.5" customHeight="1">
      <c r="A36" s="68">
        <f t="shared" si="9"/>
        <v>45801</v>
      </c>
      <c r="B36" s="62">
        <v>45800</v>
      </c>
      <c r="C36" s="63">
        <f t="shared" si="3"/>
        <v>1053</v>
      </c>
      <c r="D36" s="69">
        <f t="shared" si="4"/>
        <v>92</v>
      </c>
      <c r="E36" s="63">
        <f t="shared" si="5"/>
        <v>3687</v>
      </c>
      <c r="F36" s="65">
        <f t="shared" si="6"/>
        <v>321</v>
      </c>
      <c r="G36" s="66">
        <f t="shared" si="11"/>
        <v>64</v>
      </c>
      <c r="H36" s="67">
        <f t="shared" si="7"/>
        <v>11</v>
      </c>
      <c r="I36" s="68">
        <f t="shared" si="0"/>
        <v>1145</v>
      </c>
      <c r="J36" s="68">
        <f t="shared" si="1"/>
        <v>4072</v>
      </c>
      <c r="K36" s="68">
        <f t="shared" si="2"/>
        <v>4008</v>
      </c>
      <c r="L36" s="46"/>
      <c r="M36" s="68"/>
      <c r="N36" s="68"/>
      <c r="O36" s="7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9.5" customHeight="1">
      <c r="A37" s="68">
        <f t="shared" si="9"/>
        <v>45801</v>
      </c>
      <c r="B37" s="62">
        <v>45800</v>
      </c>
      <c r="C37" s="63">
        <f t="shared" si="3"/>
        <v>1053</v>
      </c>
      <c r="D37" s="69">
        <f t="shared" si="4"/>
        <v>92</v>
      </c>
      <c r="E37" s="63">
        <f t="shared" si="5"/>
        <v>3687</v>
      </c>
      <c r="F37" s="65">
        <f t="shared" si="6"/>
        <v>321</v>
      </c>
      <c r="G37" s="66">
        <f t="shared" si="11"/>
        <v>66</v>
      </c>
      <c r="H37" s="67">
        <f t="shared" si="7"/>
        <v>11</v>
      </c>
      <c r="I37" s="68">
        <f t="shared" si="0"/>
        <v>1145</v>
      </c>
      <c r="J37" s="68">
        <f t="shared" si="1"/>
        <v>4074</v>
      </c>
      <c r="K37" s="68">
        <f t="shared" si="2"/>
        <v>4008</v>
      </c>
      <c r="L37" s="46"/>
      <c r="M37" s="68"/>
      <c r="N37" s="68"/>
      <c r="O37" s="7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9.5" customHeight="1">
      <c r="A38" s="68">
        <f t="shared" si="9"/>
        <v>45801</v>
      </c>
      <c r="B38" s="62">
        <v>45800</v>
      </c>
      <c r="C38" s="63">
        <f t="shared" si="3"/>
        <v>1053</v>
      </c>
      <c r="D38" s="69">
        <f t="shared" si="4"/>
        <v>92</v>
      </c>
      <c r="E38" s="63">
        <f t="shared" si="5"/>
        <v>3687</v>
      </c>
      <c r="F38" s="65">
        <f t="shared" si="6"/>
        <v>321</v>
      </c>
      <c r="G38" s="66">
        <f t="shared" si="11"/>
        <v>69</v>
      </c>
      <c r="H38" s="67">
        <f t="shared" si="7"/>
        <v>11</v>
      </c>
      <c r="I38" s="68">
        <f t="shared" si="0"/>
        <v>1145</v>
      </c>
      <c r="J38" s="68">
        <f t="shared" si="1"/>
        <v>4077</v>
      </c>
      <c r="K38" s="68">
        <f t="shared" si="2"/>
        <v>4008</v>
      </c>
      <c r="L38" s="46"/>
      <c r="M38" s="68"/>
      <c r="N38" s="68"/>
      <c r="O38" s="7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9.5" customHeight="1">
      <c r="A39" s="68">
        <f t="shared" si="9"/>
        <v>45801</v>
      </c>
      <c r="B39" s="62">
        <v>45800</v>
      </c>
      <c r="C39" s="63">
        <f t="shared" si="3"/>
        <v>1053</v>
      </c>
      <c r="D39" s="69">
        <f t="shared" si="4"/>
        <v>92</v>
      </c>
      <c r="E39" s="63">
        <f t="shared" si="5"/>
        <v>3687</v>
      </c>
      <c r="F39" s="65">
        <f t="shared" si="6"/>
        <v>321</v>
      </c>
      <c r="G39" s="66">
        <f t="shared" si="11"/>
        <v>73</v>
      </c>
      <c r="H39" s="67">
        <f t="shared" si="7"/>
        <v>11</v>
      </c>
      <c r="I39" s="68">
        <f t="shared" si="0"/>
        <v>1145</v>
      </c>
      <c r="J39" s="68">
        <f t="shared" si="1"/>
        <v>4081</v>
      </c>
      <c r="K39" s="68">
        <f t="shared" si="2"/>
        <v>4008</v>
      </c>
      <c r="L39" s="46"/>
      <c r="M39" s="68"/>
      <c r="N39" s="68"/>
      <c r="O39" s="7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9.5" customHeight="1">
      <c r="A40" s="68">
        <f t="shared" si="9"/>
        <v>45801</v>
      </c>
      <c r="B40" s="62">
        <v>45800</v>
      </c>
      <c r="C40" s="63">
        <f t="shared" si="3"/>
        <v>1053</v>
      </c>
      <c r="D40" s="69">
        <f t="shared" si="4"/>
        <v>92</v>
      </c>
      <c r="E40" s="63">
        <f t="shared" si="5"/>
        <v>3687</v>
      </c>
      <c r="F40" s="65">
        <f t="shared" si="6"/>
        <v>321</v>
      </c>
      <c r="G40" s="66">
        <f t="shared" si="11"/>
        <v>77</v>
      </c>
      <c r="H40" s="67">
        <f t="shared" si="7"/>
        <v>11</v>
      </c>
      <c r="I40" s="68">
        <f t="shared" si="0"/>
        <v>1145</v>
      </c>
      <c r="J40" s="68">
        <f t="shared" si="1"/>
        <v>4085</v>
      </c>
      <c r="K40" s="68">
        <f t="shared" si="2"/>
        <v>4008</v>
      </c>
      <c r="L40" s="46"/>
      <c r="M40" s="68"/>
      <c r="N40" s="68"/>
      <c r="O40" s="7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9.5" customHeight="1">
      <c r="A41" s="68">
        <f t="shared" si="9"/>
        <v>45801</v>
      </c>
      <c r="B41" s="62">
        <v>45800</v>
      </c>
      <c r="C41" s="63">
        <f t="shared" si="3"/>
        <v>1053</v>
      </c>
      <c r="D41" s="69">
        <f t="shared" si="4"/>
        <v>92</v>
      </c>
      <c r="E41" s="63">
        <f t="shared" si="5"/>
        <v>3687</v>
      </c>
      <c r="F41" s="65">
        <f t="shared" si="6"/>
        <v>321</v>
      </c>
      <c r="G41" s="66">
        <f t="shared" si="11"/>
        <v>80</v>
      </c>
      <c r="H41" s="67">
        <f t="shared" si="7"/>
        <v>11</v>
      </c>
      <c r="I41" s="68">
        <f t="shared" si="0"/>
        <v>1145</v>
      </c>
      <c r="J41" s="68">
        <f t="shared" si="1"/>
        <v>4088</v>
      </c>
      <c r="K41" s="68">
        <f t="shared" si="2"/>
        <v>4008</v>
      </c>
      <c r="L41" s="46"/>
      <c r="M41" s="68"/>
      <c r="N41" s="68"/>
      <c r="O41" s="7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9.5" customHeight="1">
      <c r="A42" s="68">
        <f t="shared" si="9"/>
        <v>45801</v>
      </c>
      <c r="B42" s="62">
        <v>45800</v>
      </c>
      <c r="C42" s="63">
        <f t="shared" si="3"/>
        <v>1053</v>
      </c>
      <c r="D42" s="69">
        <f t="shared" si="4"/>
        <v>92</v>
      </c>
      <c r="E42" s="63">
        <f t="shared" si="5"/>
        <v>3687</v>
      </c>
      <c r="F42" s="65">
        <f t="shared" si="6"/>
        <v>321</v>
      </c>
      <c r="G42" s="66">
        <f t="shared" si="11"/>
        <v>84</v>
      </c>
      <c r="H42" s="67">
        <f t="shared" si="7"/>
        <v>11</v>
      </c>
      <c r="I42" s="68">
        <f t="shared" si="0"/>
        <v>1145</v>
      </c>
      <c r="J42" s="68">
        <f t="shared" si="1"/>
        <v>4092</v>
      </c>
      <c r="K42" s="68">
        <f t="shared" si="2"/>
        <v>4008</v>
      </c>
      <c r="L42" s="46"/>
      <c r="M42" s="68"/>
      <c r="N42" s="68"/>
      <c r="O42" s="7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9.5" customHeight="1">
      <c r="A43" s="68">
        <f t="shared" si="9"/>
        <v>45801</v>
      </c>
      <c r="B43" s="71">
        <v>45800</v>
      </c>
      <c r="C43" s="63">
        <f t="shared" si="3"/>
        <v>1053</v>
      </c>
      <c r="D43" s="72">
        <f t="shared" si="4"/>
        <v>92</v>
      </c>
      <c r="E43" s="77">
        <f t="shared" si="5"/>
        <v>3687</v>
      </c>
      <c r="F43" s="73">
        <f t="shared" si="6"/>
        <v>321</v>
      </c>
      <c r="G43" s="66">
        <f t="shared" si="11"/>
        <v>87</v>
      </c>
      <c r="H43" s="67">
        <f t="shared" si="7"/>
        <v>11</v>
      </c>
      <c r="I43" s="68">
        <f t="shared" si="0"/>
        <v>1145</v>
      </c>
      <c r="J43" s="68">
        <f t="shared" si="1"/>
        <v>4095</v>
      </c>
      <c r="K43" s="68">
        <f t="shared" si="2"/>
        <v>4008</v>
      </c>
      <c r="L43" s="46"/>
      <c r="M43" s="45"/>
      <c r="N43" s="45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9.5" customHeight="1">
      <c r="A44" s="68">
        <f t="shared" si="9"/>
        <v>45801</v>
      </c>
      <c r="B44" s="78">
        <v>45800</v>
      </c>
      <c r="C44" s="79">
        <f t="shared" si="3"/>
        <v>1053</v>
      </c>
      <c r="D44" s="80">
        <f t="shared" si="4"/>
        <v>92</v>
      </c>
      <c r="E44" s="79">
        <f t="shared" si="5"/>
        <v>3687</v>
      </c>
      <c r="F44" s="81">
        <f t="shared" si="6"/>
        <v>321</v>
      </c>
      <c r="G44" s="82">
        <f t="shared" si="11"/>
        <v>87</v>
      </c>
      <c r="H44" s="83">
        <f t="shared" si="7"/>
        <v>11</v>
      </c>
      <c r="I44" s="68">
        <f t="shared" si="0"/>
        <v>1145</v>
      </c>
      <c r="J44" s="68">
        <f t="shared" si="1"/>
        <v>4095</v>
      </c>
      <c r="K44" s="68">
        <f t="shared" si="2"/>
        <v>4008</v>
      </c>
      <c r="L44" s="45"/>
      <c r="M44" s="45"/>
      <c r="N44" s="84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6.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8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6.5">
      <c r="A46" s="45"/>
      <c r="B46" s="85" t="s">
        <v>59</v>
      </c>
      <c r="C46" s="86"/>
      <c r="D46" s="86"/>
      <c r="E46" s="87"/>
      <c r="F46" s="45"/>
      <c r="G46" s="45"/>
      <c r="H46" s="45"/>
      <c r="I46" s="45"/>
      <c r="J46" s="45"/>
      <c r="K46" s="45"/>
      <c r="L46" s="45"/>
      <c r="M46" s="45"/>
      <c r="N46" s="8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6.5">
      <c r="A47" s="45"/>
      <c r="B47" s="85" t="s">
        <v>60</v>
      </c>
      <c r="C47" s="86"/>
      <c r="D47" s="86"/>
      <c r="E47" s="45"/>
      <c r="F47" s="88"/>
      <c r="G47" s="45"/>
      <c r="H47" s="45"/>
      <c r="I47" s="45"/>
      <c r="J47" s="45"/>
      <c r="K47" s="45"/>
      <c r="L47" s="45"/>
      <c r="M47" s="45"/>
      <c r="N47" s="8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6.5">
      <c r="A48" s="45"/>
      <c r="B48" s="85" t="s">
        <v>61</v>
      </c>
      <c r="C48" s="86"/>
      <c r="D48" s="86"/>
      <c r="E48" s="87"/>
      <c r="F48" s="45"/>
      <c r="G48" s="45"/>
      <c r="H48" s="45"/>
      <c r="I48" s="45"/>
      <c r="J48" s="45"/>
      <c r="K48" s="45"/>
      <c r="L48" s="45"/>
      <c r="M48" s="45"/>
      <c r="N48" s="8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6.5">
      <c r="A49" s="45"/>
      <c r="B49" s="85" t="s">
        <v>62</v>
      </c>
      <c r="C49" s="86"/>
      <c r="D49" s="86"/>
      <c r="E49" s="45"/>
      <c r="F49" s="45"/>
      <c r="G49" s="45"/>
      <c r="H49" s="45"/>
      <c r="I49" s="45"/>
      <c r="J49" s="45"/>
      <c r="K49" s="45"/>
      <c r="L49" s="45"/>
      <c r="M49" s="45"/>
      <c r="N49" s="8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6.5">
      <c r="A50" s="45"/>
      <c r="B50" s="85" t="s">
        <v>63</v>
      </c>
      <c r="C50" s="86"/>
      <c r="D50" s="86"/>
      <c r="E50" s="88"/>
      <c r="F50" s="45"/>
      <c r="G50" s="45"/>
      <c r="H50" s="45"/>
      <c r="I50" s="45"/>
      <c r="J50" s="45"/>
      <c r="K50" s="45"/>
      <c r="L50" s="45"/>
      <c r="M50" s="87"/>
      <c r="N50" s="89"/>
      <c r="O50" s="87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6.5">
      <c r="A51" s="45"/>
      <c r="B51" s="85" t="s">
        <v>64</v>
      </c>
      <c r="C51" s="86"/>
      <c r="D51" s="86"/>
      <c r="E51" s="88"/>
      <c r="F51" s="45"/>
      <c r="G51" s="45"/>
      <c r="H51" s="45"/>
      <c r="I51" s="45"/>
      <c r="J51" s="45"/>
      <c r="K51" s="45"/>
      <c r="L51" s="45"/>
      <c r="M51" s="87"/>
      <c r="N51" s="89"/>
      <c r="O51" s="87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6.5">
      <c r="A52" s="45"/>
      <c r="B52" s="85" t="s">
        <v>65</v>
      </c>
      <c r="C52" s="86"/>
      <c r="D52" s="86"/>
      <c r="E52" s="45"/>
      <c r="F52" s="45"/>
      <c r="G52" s="45"/>
      <c r="H52" s="45"/>
      <c r="I52" s="45"/>
      <c r="J52" s="45"/>
      <c r="K52" s="45"/>
      <c r="L52" s="45"/>
      <c r="M52" s="45"/>
      <c r="N52" s="8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6.5">
      <c r="A53" s="45"/>
      <c r="B53" s="84" t="s">
        <v>66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84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6.5">
      <c r="A54" s="45"/>
      <c r="B54" s="84" t="s">
        <v>67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8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6.5">
      <c r="A55" s="45"/>
      <c r="B55" s="84" t="s">
        <v>68</v>
      </c>
      <c r="C55" s="45"/>
      <c r="D55" s="45"/>
      <c r="E55" s="45"/>
      <c r="F55" s="45"/>
      <c r="G55" s="45"/>
      <c r="H55" s="45"/>
      <c r="I55" s="45"/>
      <c r="J55" s="45"/>
      <c r="K55" s="45"/>
      <c r="L55" s="87"/>
      <c r="M55" s="45"/>
      <c r="N55" s="84"/>
      <c r="O55" s="45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6.5">
      <c r="A56" s="87"/>
      <c r="B56" s="84" t="s">
        <v>69</v>
      </c>
      <c r="C56" s="87"/>
      <c r="D56" s="87"/>
      <c r="E56" s="87"/>
      <c r="F56" s="87"/>
      <c r="G56" s="87"/>
      <c r="H56" s="87"/>
      <c r="I56" s="87"/>
      <c r="J56" s="87"/>
      <c r="K56" s="87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6.5">
      <c r="A57" s="45"/>
      <c r="B57" s="84" t="s">
        <v>70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84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6.5">
      <c r="A58" s="87"/>
      <c r="B58" s="89" t="s">
        <v>71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9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6.5">
      <c r="A59" s="45"/>
      <c r="B59" s="84" t="s">
        <v>72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90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6.5">
      <c r="A60" s="45"/>
      <c r="B60" s="84" t="s">
        <v>73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84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6.5">
      <c r="A61" s="45"/>
      <c r="B61" s="90" t="s">
        <v>74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84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6.5">
      <c r="A62" s="45"/>
      <c r="B62" s="84" t="s">
        <v>75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84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6.5">
      <c r="A63" s="45"/>
      <c r="B63" s="84" t="s">
        <v>76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84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6.5">
      <c r="A64" s="45"/>
      <c r="B64" s="84" t="s">
        <v>77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84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6.5">
      <c r="A65" s="45"/>
      <c r="B65" s="84" t="s">
        <v>78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89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6.5">
      <c r="A66" s="45"/>
      <c r="B66" s="84" t="s">
        <v>79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6.5">
      <c r="A67" s="45"/>
      <c r="B67" s="84" t="s">
        <v>80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6.5">
      <c r="A68" s="45"/>
      <c r="B68" s="84" t="s">
        <v>81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6.5">
      <c r="A69" s="45"/>
      <c r="B69" s="84" t="s">
        <v>82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6.5">
      <c r="A70" s="45"/>
      <c r="B70" s="84" t="s">
        <v>83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6.5">
      <c r="A71" s="45"/>
      <c r="B71" s="89" t="s">
        <v>84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6.5">
      <c r="A72" s="45"/>
      <c r="B72" s="90" t="s">
        <v>85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6.5">
      <c r="A73" s="45"/>
      <c r="B73" s="90" t="s">
        <v>86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6.5">
      <c r="A74" s="45"/>
      <c r="B74" s="90" t="s">
        <v>87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6.5">
      <c r="A75" s="45"/>
      <c r="B75" s="91" t="s">
        <v>88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6.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6.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6.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6.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6.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6.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6.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6.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6.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6.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6.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6.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6.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6.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6.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6.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6.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6.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6.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6.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6.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6.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6.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6.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6.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6.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6.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6.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6.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6.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6.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6.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6.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6.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6.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6.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6.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6.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6.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6.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6.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6.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6.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6.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6.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6.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6.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6.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6.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6.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6.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6.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6.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6.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6.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6.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6.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6.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6.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6.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6.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6.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6.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6.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6.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6.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6.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6.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6.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6.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6.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6.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6.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6.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6.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6.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6.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6.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6.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6.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6.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6.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6.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6.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6.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6.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6.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6.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6.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6.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6.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6.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6.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6.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6.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6.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6.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6.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6.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6.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6.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6.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6.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6.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6.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6.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6.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6.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6.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6.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6.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6.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6.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6.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6.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6.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6.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6.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6.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6.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6.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6.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6.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6.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6.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6.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6.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6.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6.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6.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6.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6.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6.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6.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6.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6.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6.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6.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6.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6.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6.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6.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6.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6.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6.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6.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6.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6.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6.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6.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6.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6.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6.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6.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6.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6.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6.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6.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6.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6.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6.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6.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6.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6.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6.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6.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6.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6.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6.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6.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6.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6.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6.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6.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6.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6.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6.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6.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6.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6.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6.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6.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6.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6.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6.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6.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6.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6.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6.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6.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6.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6.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6.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6.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6.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6.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6.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6.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6.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6.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6.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6.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6.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6.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6.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6.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6.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6.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6.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6.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6.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6.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6.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6.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6.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6.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6.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6.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6.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6.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6.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6.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6.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6.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6.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6.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6.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6.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6.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6.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6.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6.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6.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6.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6.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6.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6.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6.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6.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6.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6.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6.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6.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6.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6.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6.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6.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6.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6.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6.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6.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6.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6.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6.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6.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6.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6.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6.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6.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6.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6.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6.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6.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6.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6.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6.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6.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6.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6.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6.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6.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6.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6.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6.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6.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6.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6.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6.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6.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6.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6.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6.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6.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6.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6.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6.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6.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6.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6.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6.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6.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6.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6.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6.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6.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6.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6.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6.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6.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6.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6.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6.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6.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6.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6.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6.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6.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6.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6.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6.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6.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6.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6.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6.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6.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6.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6.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6.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6.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6.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6.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6.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6.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6.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6.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6.5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6.5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6.5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6.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6.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6.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6.5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6.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6.5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6.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6.5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6.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6.5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6.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6.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6.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6.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6.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6.5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6.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6.5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6.5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6.5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6.5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6.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6.5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6.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6.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6.5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6.5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6.5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6.5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6.5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6.5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6.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6.5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6.5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6.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6.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6.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6.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6.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6.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6.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6.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6.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6.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6.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6.5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6.5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6.5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6.5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6.5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6.5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6.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6.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6.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6.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6.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6.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6.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6.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6.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6.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6.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6.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6.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6.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6.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6.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6.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6.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6.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6.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6.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6.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6.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6.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6.5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6.5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6.5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6.5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6.5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6.5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6.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6.5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6.5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6.5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6.5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6.5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6.5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6.5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6.5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6.5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6.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6.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6.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6.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6.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6.5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6.5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6.5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6.5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6.5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6.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6.5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6.5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6.5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6.5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6.5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6.5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6.5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6.5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6.5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6.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6.5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6.5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6.5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6.5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6.5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6.5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6.5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6.5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6.5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6.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6.5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6.5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6.5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6.5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6.5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6.5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6.5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6.5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6.5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6.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6.5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6.5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6.5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6.5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6.5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6.5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6.5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6.5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6.5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6.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6.5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6.5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6.5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6.5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6.5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6.5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6.5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6.5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6.5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6.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6.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6.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6.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6.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6.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6.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6.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6.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6.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6.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6.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6.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6.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6.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6.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6.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6.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6.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6.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6.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6.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6.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6.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6.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6.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6.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6.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6.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6.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6.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6.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6.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6.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6.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6.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6.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6.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6.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6.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6.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6.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6.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6.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6.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6.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6.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6.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6.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6.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6.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6.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6.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6.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6.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6.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6.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6.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6.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6.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6.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6.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6.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6.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6.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6.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6.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6.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6.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6.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6.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6.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6.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6.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6.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6.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6.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6.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6.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6.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6.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6.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6.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6.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6.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6.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6.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6.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6.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6.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6.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6.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6.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6.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6.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6.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6.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6.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6.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6.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6.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6.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6.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6.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6.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6.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6.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6.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6.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6.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6.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6.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6.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6.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6.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6.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6.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6.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6.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6.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6.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6.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6.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6.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6.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6.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6.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6.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6.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6.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6.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6.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6.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6.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6.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6.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6.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6.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6.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6.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6.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6.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6.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6.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6.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6.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6.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6.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6.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6.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6.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6.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6.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6.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6.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6.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6.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6.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6.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6.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6.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6.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6.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6.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6.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6.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6.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6.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6.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6.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6.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6.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6.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6.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6.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6.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6.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6.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6.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6.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6.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6.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6.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6.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6.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6.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6.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6.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6.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6.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6.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6.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6.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6.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6.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6.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6.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6.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6.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6.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6.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6.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6.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6.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6.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6.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6.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6.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6.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6.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6.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6.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6.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6.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6.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6.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6.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6.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6.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6.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6.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6.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6.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6.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6.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6.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6.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6.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6.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6.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6.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6.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6.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6.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6.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6.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6.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6.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6.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6.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6.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6.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6.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6.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6.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6.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6.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6.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6.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6.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6.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6.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6.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6.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6.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6.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6.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6.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6.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6.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6.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6.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6.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6.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6.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6.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6.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6.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6.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6.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6.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6.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6.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6.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6.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6.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6.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6.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6.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6.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6.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6.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6.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6.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6.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6.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6.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6.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6.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6.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6.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6.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6.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6.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6.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6.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6.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6.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6.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6.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6.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6.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6.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6.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6.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6.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6.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6.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6.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6.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6.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6.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6.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6.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6.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6.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6.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6.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6.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6.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6.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6.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6.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6.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6.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6.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6.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6.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6.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6.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6.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6.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6.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6.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6.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6.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6.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6.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6.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6.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6.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6.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6.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6.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6.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6.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6.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6.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6.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6.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6.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6.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6.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6.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6.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6.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6.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6.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6.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6.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6.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6.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6.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6.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6.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6.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6.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6.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6.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6.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6.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6.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6.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6.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6.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6.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6.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6.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6.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6.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6.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6.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6.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6.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6.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6.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6.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6.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6.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6.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6.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6.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6.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6.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6.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6.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6.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6.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6.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6.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6.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6.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6.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6.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6.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6.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6.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6.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6.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6.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6.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6.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6.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6.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6.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6.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6.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6.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6.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6.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6.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6.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6.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6.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6.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6.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6.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6.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6.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6.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6.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6.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6.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6.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6.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6.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6.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6.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6.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6.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6.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6.5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6.5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6.5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6.5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6.5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7">
    <mergeCell ref="M3:M4"/>
    <mergeCell ref="N3:N4"/>
    <mergeCell ref="B1:H1"/>
    <mergeCell ref="B2:H2"/>
    <mergeCell ref="B3:B4"/>
    <mergeCell ref="C3:D3"/>
    <mergeCell ref="E3:H3"/>
  </mergeCells>
  <phoneticPr fontId="45" type="noConversion"/>
  <pageMargins left="0.7" right="0.7" top="0.75" bottom="0.75" header="0" footer="0"/>
  <pageSetup orientation="landscape"/>
  <headerFooter>
    <oddHeader>&amp;L 單位：元&amp;R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1.25" defaultRowHeight="15" customHeight="1"/>
  <cols>
    <col min="1" max="1" width="12.75" hidden="1" customWidth="1"/>
    <col min="2" max="2" width="14.25" customWidth="1"/>
    <col min="3" max="7" width="12.75" customWidth="1"/>
    <col min="8" max="8" width="13.75" customWidth="1"/>
    <col min="9" max="9" width="14.375" customWidth="1"/>
    <col min="10" max="26" width="8" customWidth="1"/>
  </cols>
  <sheetData>
    <row r="1" spans="1:26" ht="26.25" customHeight="1">
      <c r="A1" s="92"/>
      <c r="B1" s="93"/>
      <c r="C1" s="175" t="s">
        <v>89</v>
      </c>
      <c r="D1" s="176"/>
      <c r="E1" s="176"/>
      <c r="F1" s="176"/>
      <c r="G1" s="177"/>
      <c r="H1" s="93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6" ht="26.25" customHeight="1">
      <c r="A2" s="92"/>
      <c r="B2" s="94"/>
      <c r="C2" s="178" t="s">
        <v>90</v>
      </c>
      <c r="D2" s="176"/>
      <c r="E2" s="176"/>
      <c r="F2" s="176"/>
      <c r="G2" s="176"/>
      <c r="H2" s="177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6.5" customHeight="1">
      <c r="A3" s="92"/>
      <c r="B3" s="95"/>
      <c r="C3" s="179" t="s">
        <v>91</v>
      </c>
      <c r="D3" s="180"/>
      <c r="E3" s="180"/>
      <c r="F3" s="180"/>
      <c r="G3" s="180"/>
      <c r="H3" s="181"/>
      <c r="I3" s="96" t="s">
        <v>92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23.25" customHeight="1">
      <c r="A4" s="92"/>
      <c r="B4" s="182" t="s">
        <v>93</v>
      </c>
      <c r="C4" s="97"/>
      <c r="D4" s="184" t="s">
        <v>94</v>
      </c>
      <c r="E4" s="170"/>
      <c r="F4" s="170"/>
      <c r="G4" s="168"/>
      <c r="H4" s="185" t="s">
        <v>95</v>
      </c>
      <c r="I4" s="187" t="s">
        <v>96</v>
      </c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38.25" customHeight="1">
      <c r="A5" s="98"/>
      <c r="B5" s="183"/>
      <c r="C5" s="99" t="s">
        <v>97</v>
      </c>
      <c r="D5" s="100" t="s">
        <v>98</v>
      </c>
      <c r="E5" s="101" t="s">
        <v>99</v>
      </c>
      <c r="F5" s="102" t="s">
        <v>100</v>
      </c>
      <c r="G5" s="102" t="s">
        <v>101</v>
      </c>
      <c r="H5" s="186"/>
      <c r="I5" s="188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9.5" customHeight="1">
      <c r="A6" s="103">
        <v>1</v>
      </c>
      <c r="B6" s="104">
        <v>1</v>
      </c>
      <c r="C6" s="105">
        <v>28590</v>
      </c>
      <c r="D6" s="106">
        <f t="shared" ref="D6:D64" si="0">+ROUND(C6*0.0517*0.3,0)</f>
        <v>443</v>
      </c>
      <c r="E6" s="99">
        <f t="shared" ref="E6:E64" si="1">D6*2</f>
        <v>886</v>
      </c>
      <c r="F6" s="99">
        <f t="shared" ref="F6:F64" si="2">D6*3</f>
        <v>1329</v>
      </c>
      <c r="G6" s="99">
        <f t="shared" ref="G6:G64" si="3">D6*4</f>
        <v>1772</v>
      </c>
      <c r="H6" s="107">
        <f t="shared" ref="H6:H64" si="4">+ROUND(C6*0.0517*0.6*1.56,0)</f>
        <v>1384</v>
      </c>
      <c r="I6" s="108">
        <f t="shared" ref="I6:I64" si="5">+ROUND(C6*0.0517*0.1*1.56,0)</f>
        <v>231</v>
      </c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ht="19.5" customHeight="1">
      <c r="A7" s="103">
        <f t="shared" ref="A7:A64" si="6">C6+1</f>
        <v>28591</v>
      </c>
      <c r="B7" s="109">
        <v>2</v>
      </c>
      <c r="C7" s="110">
        <v>28800</v>
      </c>
      <c r="D7" s="111">
        <f t="shared" si="0"/>
        <v>447</v>
      </c>
      <c r="E7" s="112">
        <f t="shared" si="1"/>
        <v>894</v>
      </c>
      <c r="F7" s="112">
        <f t="shared" si="2"/>
        <v>1341</v>
      </c>
      <c r="G7" s="111">
        <f t="shared" si="3"/>
        <v>1788</v>
      </c>
      <c r="H7" s="113">
        <f t="shared" si="4"/>
        <v>1394</v>
      </c>
      <c r="I7" s="114">
        <f t="shared" si="5"/>
        <v>232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 ht="19.5" customHeight="1">
      <c r="A8" s="103">
        <f t="shared" si="6"/>
        <v>28801</v>
      </c>
      <c r="B8" s="104">
        <v>3</v>
      </c>
      <c r="C8" s="105">
        <v>30300</v>
      </c>
      <c r="D8" s="106">
        <f t="shared" si="0"/>
        <v>470</v>
      </c>
      <c r="E8" s="99">
        <f t="shared" si="1"/>
        <v>940</v>
      </c>
      <c r="F8" s="99">
        <f t="shared" si="2"/>
        <v>1410</v>
      </c>
      <c r="G8" s="106">
        <f t="shared" si="3"/>
        <v>1880</v>
      </c>
      <c r="H8" s="107">
        <f t="shared" si="4"/>
        <v>1466</v>
      </c>
      <c r="I8" s="108">
        <f t="shared" si="5"/>
        <v>244</v>
      </c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 ht="19.5" customHeight="1">
      <c r="A9" s="103">
        <f t="shared" si="6"/>
        <v>30301</v>
      </c>
      <c r="B9" s="104">
        <v>4</v>
      </c>
      <c r="C9" s="105">
        <v>31800</v>
      </c>
      <c r="D9" s="106">
        <f t="shared" si="0"/>
        <v>493</v>
      </c>
      <c r="E9" s="99">
        <f t="shared" si="1"/>
        <v>986</v>
      </c>
      <c r="F9" s="99">
        <f t="shared" si="2"/>
        <v>1479</v>
      </c>
      <c r="G9" s="106">
        <f t="shared" si="3"/>
        <v>1972</v>
      </c>
      <c r="H9" s="107">
        <f t="shared" si="4"/>
        <v>1539</v>
      </c>
      <c r="I9" s="108">
        <f t="shared" si="5"/>
        <v>256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</row>
    <row r="10" spans="1:26" ht="19.5" customHeight="1">
      <c r="A10" s="103">
        <f t="shared" si="6"/>
        <v>31801</v>
      </c>
      <c r="B10" s="104">
        <v>5</v>
      </c>
      <c r="C10" s="105">
        <v>33300</v>
      </c>
      <c r="D10" s="106">
        <f t="shared" si="0"/>
        <v>516</v>
      </c>
      <c r="E10" s="99">
        <f t="shared" si="1"/>
        <v>1032</v>
      </c>
      <c r="F10" s="99">
        <f t="shared" si="2"/>
        <v>1548</v>
      </c>
      <c r="G10" s="99">
        <f t="shared" si="3"/>
        <v>2064</v>
      </c>
      <c r="H10" s="107">
        <f t="shared" si="4"/>
        <v>1611</v>
      </c>
      <c r="I10" s="108">
        <f t="shared" si="5"/>
        <v>269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 ht="19.5" customHeight="1">
      <c r="A11" s="103">
        <f t="shared" si="6"/>
        <v>33301</v>
      </c>
      <c r="B11" s="104">
        <v>6</v>
      </c>
      <c r="C11" s="105">
        <v>34800</v>
      </c>
      <c r="D11" s="106">
        <f t="shared" si="0"/>
        <v>540</v>
      </c>
      <c r="E11" s="99">
        <f t="shared" si="1"/>
        <v>1080</v>
      </c>
      <c r="F11" s="99">
        <f t="shared" si="2"/>
        <v>1620</v>
      </c>
      <c r="G11" s="106">
        <f t="shared" si="3"/>
        <v>2160</v>
      </c>
      <c r="H11" s="107">
        <f t="shared" si="4"/>
        <v>1684</v>
      </c>
      <c r="I11" s="108">
        <f t="shared" si="5"/>
        <v>281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spans="1:26" ht="19.5" customHeight="1">
      <c r="A12" s="103">
        <f t="shared" si="6"/>
        <v>34801</v>
      </c>
      <c r="B12" s="109">
        <v>7</v>
      </c>
      <c r="C12" s="110">
        <v>36300</v>
      </c>
      <c r="D12" s="111">
        <f t="shared" si="0"/>
        <v>563</v>
      </c>
      <c r="E12" s="112">
        <f t="shared" si="1"/>
        <v>1126</v>
      </c>
      <c r="F12" s="112">
        <f t="shared" si="2"/>
        <v>1689</v>
      </c>
      <c r="G12" s="111">
        <f t="shared" si="3"/>
        <v>2252</v>
      </c>
      <c r="H12" s="113">
        <f t="shared" si="4"/>
        <v>1757</v>
      </c>
      <c r="I12" s="114">
        <f t="shared" si="5"/>
        <v>293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  <row r="13" spans="1:26" ht="19.5" customHeight="1">
      <c r="A13" s="103">
        <f t="shared" si="6"/>
        <v>36301</v>
      </c>
      <c r="B13" s="104">
        <v>8</v>
      </c>
      <c r="C13" s="105">
        <v>38200</v>
      </c>
      <c r="D13" s="106">
        <f t="shared" si="0"/>
        <v>592</v>
      </c>
      <c r="E13" s="99">
        <f t="shared" si="1"/>
        <v>1184</v>
      </c>
      <c r="F13" s="99">
        <f t="shared" si="2"/>
        <v>1776</v>
      </c>
      <c r="G13" s="106">
        <f t="shared" si="3"/>
        <v>2368</v>
      </c>
      <c r="H13" s="107">
        <f t="shared" si="4"/>
        <v>1849</v>
      </c>
      <c r="I13" s="108">
        <f t="shared" si="5"/>
        <v>308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 ht="19.5" customHeight="1">
      <c r="A14" s="103">
        <f t="shared" si="6"/>
        <v>38201</v>
      </c>
      <c r="B14" s="104">
        <v>9</v>
      </c>
      <c r="C14" s="105">
        <v>40100</v>
      </c>
      <c r="D14" s="106">
        <f t="shared" si="0"/>
        <v>622</v>
      </c>
      <c r="E14" s="99">
        <f t="shared" si="1"/>
        <v>1244</v>
      </c>
      <c r="F14" s="99">
        <f t="shared" si="2"/>
        <v>1866</v>
      </c>
      <c r="G14" s="106">
        <f t="shared" si="3"/>
        <v>2488</v>
      </c>
      <c r="H14" s="107">
        <f t="shared" si="4"/>
        <v>1940</v>
      </c>
      <c r="I14" s="108">
        <f t="shared" si="5"/>
        <v>323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</row>
    <row r="15" spans="1:26" ht="19.5" customHeight="1">
      <c r="A15" s="103">
        <f t="shared" si="6"/>
        <v>40101</v>
      </c>
      <c r="B15" s="104">
        <v>10</v>
      </c>
      <c r="C15" s="105">
        <v>42000</v>
      </c>
      <c r="D15" s="106">
        <f t="shared" si="0"/>
        <v>651</v>
      </c>
      <c r="E15" s="99">
        <f t="shared" si="1"/>
        <v>1302</v>
      </c>
      <c r="F15" s="99">
        <f t="shared" si="2"/>
        <v>1953</v>
      </c>
      <c r="G15" s="99">
        <f t="shared" si="3"/>
        <v>2604</v>
      </c>
      <c r="H15" s="107">
        <f t="shared" si="4"/>
        <v>2032</v>
      </c>
      <c r="I15" s="108">
        <f t="shared" si="5"/>
        <v>339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</row>
    <row r="16" spans="1:26" ht="19.5" customHeight="1">
      <c r="A16" s="103">
        <f t="shared" si="6"/>
        <v>42001</v>
      </c>
      <c r="B16" s="104">
        <v>11</v>
      </c>
      <c r="C16" s="105">
        <v>43900</v>
      </c>
      <c r="D16" s="106">
        <f t="shared" si="0"/>
        <v>681</v>
      </c>
      <c r="E16" s="99">
        <f t="shared" si="1"/>
        <v>1362</v>
      </c>
      <c r="F16" s="99">
        <f t="shared" si="2"/>
        <v>2043</v>
      </c>
      <c r="G16" s="106">
        <f t="shared" si="3"/>
        <v>2724</v>
      </c>
      <c r="H16" s="107">
        <f t="shared" si="4"/>
        <v>2124</v>
      </c>
      <c r="I16" s="108">
        <f t="shared" si="5"/>
        <v>354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26" ht="19.5" customHeight="1">
      <c r="A17" s="103">
        <f t="shared" si="6"/>
        <v>43901</v>
      </c>
      <c r="B17" s="109">
        <v>12</v>
      </c>
      <c r="C17" s="110">
        <v>45800</v>
      </c>
      <c r="D17" s="111">
        <f t="shared" si="0"/>
        <v>710</v>
      </c>
      <c r="E17" s="112">
        <f t="shared" si="1"/>
        <v>1420</v>
      </c>
      <c r="F17" s="112">
        <f t="shared" si="2"/>
        <v>2130</v>
      </c>
      <c r="G17" s="111">
        <f t="shared" si="3"/>
        <v>2840</v>
      </c>
      <c r="H17" s="113">
        <f t="shared" si="4"/>
        <v>2216</v>
      </c>
      <c r="I17" s="114">
        <f t="shared" si="5"/>
        <v>369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26" ht="19.5" customHeight="1">
      <c r="A18" s="103">
        <f t="shared" si="6"/>
        <v>45801</v>
      </c>
      <c r="B18" s="104">
        <v>13</v>
      </c>
      <c r="C18" s="105">
        <v>48200</v>
      </c>
      <c r="D18" s="106">
        <f t="shared" si="0"/>
        <v>748</v>
      </c>
      <c r="E18" s="99">
        <f t="shared" si="1"/>
        <v>1496</v>
      </c>
      <c r="F18" s="99">
        <f t="shared" si="2"/>
        <v>2244</v>
      </c>
      <c r="G18" s="106">
        <f t="shared" si="3"/>
        <v>2992</v>
      </c>
      <c r="H18" s="107">
        <f t="shared" si="4"/>
        <v>2332</v>
      </c>
      <c r="I18" s="108">
        <f t="shared" si="5"/>
        <v>389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 ht="19.5" customHeight="1">
      <c r="A19" s="103">
        <f t="shared" si="6"/>
        <v>48201</v>
      </c>
      <c r="B19" s="104">
        <v>14</v>
      </c>
      <c r="C19" s="105">
        <v>50600</v>
      </c>
      <c r="D19" s="106">
        <f t="shared" si="0"/>
        <v>785</v>
      </c>
      <c r="E19" s="99">
        <f t="shared" si="1"/>
        <v>1570</v>
      </c>
      <c r="F19" s="99">
        <f t="shared" si="2"/>
        <v>2355</v>
      </c>
      <c r="G19" s="106">
        <f t="shared" si="3"/>
        <v>3140</v>
      </c>
      <c r="H19" s="107">
        <f t="shared" si="4"/>
        <v>2449</v>
      </c>
      <c r="I19" s="108">
        <f t="shared" si="5"/>
        <v>408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 ht="19.5" customHeight="1">
      <c r="A20" s="103">
        <f t="shared" si="6"/>
        <v>50601</v>
      </c>
      <c r="B20" s="104">
        <v>15</v>
      </c>
      <c r="C20" s="105">
        <v>53000</v>
      </c>
      <c r="D20" s="106">
        <f t="shared" si="0"/>
        <v>822</v>
      </c>
      <c r="E20" s="99">
        <f t="shared" si="1"/>
        <v>1644</v>
      </c>
      <c r="F20" s="99">
        <f t="shared" si="2"/>
        <v>2466</v>
      </c>
      <c r="G20" s="99">
        <f t="shared" si="3"/>
        <v>3288</v>
      </c>
      <c r="H20" s="107">
        <f t="shared" si="4"/>
        <v>2565</v>
      </c>
      <c r="I20" s="108">
        <f t="shared" si="5"/>
        <v>427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26" ht="19.5" customHeight="1">
      <c r="A21" s="103">
        <f t="shared" si="6"/>
        <v>53001</v>
      </c>
      <c r="B21" s="104">
        <v>16</v>
      </c>
      <c r="C21" s="105">
        <v>55400</v>
      </c>
      <c r="D21" s="106">
        <f t="shared" si="0"/>
        <v>859</v>
      </c>
      <c r="E21" s="99">
        <f t="shared" si="1"/>
        <v>1718</v>
      </c>
      <c r="F21" s="99">
        <f t="shared" si="2"/>
        <v>2577</v>
      </c>
      <c r="G21" s="106">
        <f t="shared" si="3"/>
        <v>3436</v>
      </c>
      <c r="H21" s="107">
        <f t="shared" si="4"/>
        <v>2681</v>
      </c>
      <c r="I21" s="108">
        <f t="shared" si="5"/>
        <v>447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6" ht="19.5" customHeight="1">
      <c r="A22" s="103">
        <f t="shared" si="6"/>
        <v>55401</v>
      </c>
      <c r="B22" s="109">
        <v>17</v>
      </c>
      <c r="C22" s="110">
        <v>57800</v>
      </c>
      <c r="D22" s="111">
        <f t="shared" si="0"/>
        <v>896</v>
      </c>
      <c r="E22" s="112">
        <f t="shared" si="1"/>
        <v>1792</v>
      </c>
      <c r="F22" s="112">
        <f t="shared" si="2"/>
        <v>2688</v>
      </c>
      <c r="G22" s="111">
        <f t="shared" si="3"/>
        <v>3584</v>
      </c>
      <c r="H22" s="113">
        <f t="shared" si="4"/>
        <v>2797</v>
      </c>
      <c r="I22" s="114">
        <f t="shared" si="5"/>
        <v>466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 ht="19.5" customHeight="1">
      <c r="A23" s="103">
        <f t="shared" si="6"/>
        <v>57801</v>
      </c>
      <c r="B23" s="104">
        <v>18</v>
      </c>
      <c r="C23" s="105">
        <v>60800</v>
      </c>
      <c r="D23" s="106">
        <f t="shared" si="0"/>
        <v>943</v>
      </c>
      <c r="E23" s="99">
        <f t="shared" si="1"/>
        <v>1886</v>
      </c>
      <c r="F23" s="99">
        <f t="shared" si="2"/>
        <v>2829</v>
      </c>
      <c r="G23" s="106">
        <f t="shared" si="3"/>
        <v>3772</v>
      </c>
      <c r="H23" s="107">
        <f t="shared" si="4"/>
        <v>2942</v>
      </c>
      <c r="I23" s="108">
        <f t="shared" si="5"/>
        <v>490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26" ht="19.5" customHeight="1">
      <c r="A24" s="103">
        <f t="shared" si="6"/>
        <v>60801</v>
      </c>
      <c r="B24" s="104">
        <v>19</v>
      </c>
      <c r="C24" s="105">
        <v>63800</v>
      </c>
      <c r="D24" s="106">
        <f t="shared" si="0"/>
        <v>990</v>
      </c>
      <c r="E24" s="99">
        <f t="shared" si="1"/>
        <v>1980</v>
      </c>
      <c r="F24" s="99">
        <f t="shared" si="2"/>
        <v>2970</v>
      </c>
      <c r="G24" s="106">
        <f t="shared" si="3"/>
        <v>3960</v>
      </c>
      <c r="H24" s="107">
        <f t="shared" si="4"/>
        <v>3087</v>
      </c>
      <c r="I24" s="108">
        <f t="shared" si="5"/>
        <v>515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1:26" ht="19.5" customHeight="1">
      <c r="A25" s="103">
        <f t="shared" si="6"/>
        <v>63801</v>
      </c>
      <c r="B25" s="104">
        <v>20</v>
      </c>
      <c r="C25" s="105">
        <v>66800</v>
      </c>
      <c r="D25" s="106">
        <f t="shared" si="0"/>
        <v>1036</v>
      </c>
      <c r="E25" s="99">
        <f t="shared" si="1"/>
        <v>2072</v>
      </c>
      <c r="F25" s="99">
        <f t="shared" si="2"/>
        <v>3108</v>
      </c>
      <c r="G25" s="99">
        <f t="shared" si="3"/>
        <v>4144</v>
      </c>
      <c r="H25" s="107">
        <f t="shared" si="4"/>
        <v>3233</v>
      </c>
      <c r="I25" s="108">
        <f t="shared" si="5"/>
        <v>539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 ht="19.5" customHeight="1">
      <c r="A26" s="103">
        <f t="shared" si="6"/>
        <v>66801</v>
      </c>
      <c r="B26" s="104">
        <v>21</v>
      </c>
      <c r="C26" s="105">
        <v>69800</v>
      </c>
      <c r="D26" s="106">
        <f t="shared" si="0"/>
        <v>1083</v>
      </c>
      <c r="E26" s="99">
        <f t="shared" si="1"/>
        <v>2166</v>
      </c>
      <c r="F26" s="99">
        <f t="shared" si="2"/>
        <v>3249</v>
      </c>
      <c r="G26" s="106">
        <f t="shared" si="3"/>
        <v>4332</v>
      </c>
      <c r="H26" s="107">
        <f t="shared" si="4"/>
        <v>3378</v>
      </c>
      <c r="I26" s="108">
        <f t="shared" si="5"/>
        <v>563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26" ht="19.5" customHeight="1">
      <c r="A27" s="103">
        <f t="shared" si="6"/>
        <v>69801</v>
      </c>
      <c r="B27" s="109">
        <v>22</v>
      </c>
      <c r="C27" s="110">
        <v>72800</v>
      </c>
      <c r="D27" s="111">
        <f t="shared" si="0"/>
        <v>1129</v>
      </c>
      <c r="E27" s="112">
        <f t="shared" si="1"/>
        <v>2258</v>
      </c>
      <c r="F27" s="112">
        <f t="shared" si="2"/>
        <v>3387</v>
      </c>
      <c r="G27" s="111">
        <f t="shared" si="3"/>
        <v>4516</v>
      </c>
      <c r="H27" s="113">
        <f t="shared" si="4"/>
        <v>3523</v>
      </c>
      <c r="I27" s="114">
        <f t="shared" si="5"/>
        <v>587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26" ht="19.5" customHeight="1">
      <c r="A28" s="103">
        <f t="shared" si="6"/>
        <v>72801</v>
      </c>
      <c r="B28" s="104">
        <v>23</v>
      </c>
      <c r="C28" s="105">
        <v>76500</v>
      </c>
      <c r="D28" s="106">
        <f t="shared" si="0"/>
        <v>1187</v>
      </c>
      <c r="E28" s="99">
        <f t="shared" si="1"/>
        <v>2374</v>
      </c>
      <c r="F28" s="99">
        <f t="shared" si="2"/>
        <v>3561</v>
      </c>
      <c r="G28" s="106">
        <f t="shared" si="3"/>
        <v>4748</v>
      </c>
      <c r="H28" s="107">
        <f t="shared" si="4"/>
        <v>3702</v>
      </c>
      <c r="I28" s="108">
        <f t="shared" si="5"/>
        <v>617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9.5" customHeight="1">
      <c r="A29" s="103">
        <f t="shared" si="6"/>
        <v>76501</v>
      </c>
      <c r="B29" s="104">
        <v>24</v>
      </c>
      <c r="C29" s="105">
        <v>80200</v>
      </c>
      <c r="D29" s="106">
        <f t="shared" si="0"/>
        <v>1244</v>
      </c>
      <c r="E29" s="99">
        <f t="shared" si="1"/>
        <v>2488</v>
      </c>
      <c r="F29" s="99">
        <f t="shared" si="2"/>
        <v>3732</v>
      </c>
      <c r="G29" s="106">
        <f t="shared" si="3"/>
        <v>4976</v>
      </c>
      <c r="H29" s="107">
        <f t="shared" si="4"/>
        <v>3881</v>
      </c>
      <c r="I29" s="108">
        <f t="shared" si="5"/>
        <v>647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ht="19.5" customHeight="1">
      <c r="A30" s="103">
        <f t="shared" si="6"/>
        <v>80201</v>
      </c>
      <c r="B30" s="104">
        <v>25</v>
      </c>
      <c r="C30" s="105">
        <v>83900</v>
      </c>
      <c r="D30" s="106">
        <f t="shared" si="0"/>
        <v>1301</v>
      </c>
      <c r="E30" s="99">
        <f t="shared" si="1"/>
        <v>2602</v>
      </c>
      <c r="F30" s="99">
        <f t="shared" si="2"/>
        <v>3903</v>
      </c>
      <c r="G30" s="99">
        <f t="shared" si="3"/>
        <v>5204</v>
      </c>
      <c r="H30" s="107">
        <f t="shared" si="4"/>
        <v>4060</v>
      </c>
      <c r="I30" s="108">
        <f t="shared" si="5"/>
        <v>677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ht="19.5" customHeight="1">
      <c r="A31" s="103">
        <f t="shared" si="6"/>
        <v>83901</v>
      </c>
      <c r="B31" s="109">
        <v>26</v>
      </c>
      <c r="C31" s="110">
        <v>87600</v>
      </c>
      <c r="D31" s="111">
        <f t="shared" si="0"/>
        <v>1359</v>
      </c>
      <c r="E31" s="112">
        <f t="shared" si="1"/>
        <v>2718</v>
      </c>
      <c r="F31" s="112">
        <f t="shared" si="2"/>
        <v>4077</v>
      </c>
      <c r="G31" s="111">
        <f t="shared" si="3"/>
        <v>5436</v>
      </c>
      <c r="H31" s="113">
        <f t="shared" si="4"/>
        <v>4239</v>
      </c>
      <c r="I31" s="114">
        <f t="shared" si="5"/>
        <v>707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ht="19.5" customHeight="1">
      <c r="A32" s="103">
        <f t="shared" si="6"/>
        <v>87601</v>
      </c>
      <c r="B32" s="104">
        <v>27</v>
      </c>
      <c r="C32" s="105">
        <v>92100</v>
      </c>
      <c r="D32" s="106">
        <f t="shared" si="0"/>
        <v>1428</v>
      </c>
      <c r="E32" s="99">
        <f t="shared" si="1"/>
        <v>2856</v>
      </c>
      <c r="F32" s="99">
        <f t="shared" si="2"/>
        <v>4284</v>
      </c>
      <c r="G32" s="106">
        <f t="shared" si="3"/>
        <v>5712</v>
      </c>
      <c r="H32" s="107">
        <f t="shared" si="4"/>
        <v>4457</v>
      </c>
      <c r="I32" s="108">
        <f t="shared" si="5"/>
        <v>743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ht="19.5" customHeight="1">
      <c r="A33" s="103">
        <f t="shared" si="6"/>
        <v>92101</v>
      </c>
      <c r="B33" s="104">
        <v>28</v>
      </c>
      <c r="C33" s="105">
        <v>96600</v>
      </c>
      <c r="D33" s="106">
        <f t="shared" si="0"/>
        <v>1498</v>
      </c>
      <c r="E33" s="99">
        <f t="shared" si="1"/>
        <v>2996</v>
      </c>
      <c r="F33" s="99">
        <f t="shared" si="2"/>
        <v>4494</v>
      </c>
      <c r="G33" s="106">
        <f t="shared" si="3"/>
        <v>5992</v>
      </c>
      <c r="H33" s="107">
        <f t="shared" si="4"/>
        <v>4675</v>
      </c>
      <c r="I33" s="108">
        <f t="shared" si="5"/>
        <v>779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ht="19.5" customHeight="1">
      <c r="A34" s="103">
        <f t="shared" si="6"/>
        <v>96601</v>
      </c>
      <c r="B34" s="104">
        <v>29</v>
      </c>
      <c r="C34" s="105">
        <v>101100</v>
      </c>
      <c r="D34" s="106">
        <f t="shared" si="0"/>
        <v>1568</v>
      </c>
      <c r="E34" s="99">
        <f t="shared" si="1"/>
        <v>3136</v>
      </c>
      <c r="F34" s="99">
        <f t="shared" si="2"/>
        <v>4704</v>
      </c>
      <c r="G34" s="106">
        <f t="shared" si="3"/>
        <v>6272</v>
      </c>
      <c r="H34" s="107">
        <f t="shared" si="4"/>
        <v>4892</v>
      </c>
      <c r="I34" s="108">
        <f t="shared" si="5"/>
        <v>815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ht="19.5" customHeight="1">
      <c r="A35" s="103">
        <f t="shared" si="6"/>
        <v>101101</v>
      </c>
      <c r="B35" s="104">
        <v>30</v>
      </c>
      <c r="C35" s="105">
        <v>105600</v>
      </c>
      <c r="D35" s="106">
        <f t="shared" si="0"/>
        <v>1638</v>
      </c>
      <c r="E35" s="99">
        <f t="shared" si="1"/>
        <v>3276</v>
      </c>
      <c r="F35" s="99">
        <f t="shared" si="2"/>
        <v>4914</v>
      </c>
      <c r="G35" s="99">
        <f t="shared" si="3"/>
        <v>6552</v>
      </c>
      <c r="H35" s="107">
        <f t="shared" si="4"/>
        <v>5110</v>
      </c>
      <c r="I35" s="108">
        <f t="shared" si="5"/>
        <v>852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spans="1:26" ht="19.5" customHeight="1">
      <c r="A36" s="103">
        <f t="shared" si="6"/>
        <v>105601</v>
      </c>
      <c r="B36" s="109">
        <v>31</v>
      </c>
      <c r="C36" s="110">
        <v>110100</v>
      </c>
      <c r="D36" s="111">
        <f t="shared" si="0"/>
        <v>1708</v>
      </c>
      <c r="E36" s="112">
        <f t="shared" si="1"/>
        <v>3416</v>
      </c>
      <c r="F36" s="112">
        <f t="shared" si="2"/>
        <v>5124</v>
      </c>
      <c r="G36" s="111">
        <f t="shared" si="3"/>
        <v>6832</v>
      </c>
      <c r="H36" s="113">
        <f t="shared" si="4"/>
        <v>5328</v>
      </c>
      <c r="I36" s="114">
        <f t="shared" si="5"/>
        <v>888</v>
      </c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spans="1:26" ht="19.5" customHeight="1">
      <c r="A37" s="103">
        <f t="shared" si="6"/>
        <v>110101</v>
      </c>
      <c r="B37" s="104">
        <v>32</v>
      </c>
      <c r="C37" s="105">
        <v>115500</v>
      </c>
      <c r="D37" s="106">
        <f t="shared" si="0"/>
        <v>1791</v>
      </c>
      <c r="E37" s="99">
        <f t="shared" si="1"/>
        <v>3582</v>
      </c>
      <c r="F37" s="99">
        <f t="shared" si="2"/>
        <v>5373</v>
      </c>
      <c r="G37" s="106">
        <f t="shared" si="3"/>
        <v>7164</v>
      </c>
      <c r="H37" s="107">
        <f t="shared" si="4"/>
        <v>5589</v>
      </c>
      <c r="I37" s="108">
        <f t="shared" si="5"/>
        <v>932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spans="1:26" ht="19.5" customHeight="1">
      <c r="A38" s="103">
        <f t="shared" si="6"/>
        <v>115501</v>
      </c>
      <c r="B38" s="104">
        <v>33</v>
      </c>
      <c r="C38" s="105">
        <v>120900</v>
      </c>
      <c r="D38" s="106">
        <f t="shared" si="0"/>
        <v>1875</v>
      </c>
      <c r="E38" s="99">
        <f t="shared" si="1"/>
        <v>3750</v>
      </c>
      <c r="F38" s="99">
        <f t="shared" si="2"/>
        <v>5625</v>
      </c>
      <c r="G38" s="106">
        <f t="shared" si="3"/>
        <v>7500</v>
      </c>
      <c r="H38" s="107">
        <f t="shared" si="4"/>
        <v>5850</v>
      </c>
      <c r="I38" s="108">
        <f t="shared" si="5"/>
        <v>975</v>
      </c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spans="1:26" ht="19.5" customHeight="1">
      <c r="A39" s="103">
        <f t="shared" si="6"/>
        <v>120901</v>
      </c>
      <c r="B39" s="104">
        <v>34</v>
      </c>
      <c r="C39" s="105">
        <v>126300</v>
      </c>
      <c r="D39" s="106">
        <f t="shared" si="0"/>
        <v>1959</v>
      </c>
      <c r="E39" s="99">
        <f t="shared" si="1"/>
        <v>3918</v>
      </c>
      <c r="F39" s="99">
        <f t="shared" si="2"/>
        <v>5877</v>
      </c>
      <c r="G39" s="106">
        <f t="shared" si="3"/>
        <v>7836</v>
      </c>
      <c r="H39" s="107">
        <f t="shared" si="4"/>
        <v>6112</v>
      </c>
      <c r="I39" s="108">
        <f t="shared" si="5"/>
        <v>1019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spans="1:26" ht="19.5" customHeight="1">
      <c r="A40" s="103">
        <f t="shared" si="6"/>
        <v>126301</v>
      </c>
      <c r="B40" s="104">
        <v>35</v>
      </c>
      <c r="C40" s="105">
        <v>131700</v>
      </c>
      <c r="D40" s="106">
        <f t="shared" si="0"/>
        <v>2043</v>
      </c>
      <c r="E40" s="99">
        <f t="shared" si="1"/>
        <v>4086</v>
      </c>
      <c r="F40" s="99">
        <f t="shared" si="2"/>
        <v>6129</v>
      </c>
      <c r="G40" s="99">
        <f t="shared" si="3"/>
        <v>8172</v>
      </c>
      <c r="H40" s="107">
        <f t="shared" si="4"/>
        <v>6373</v>
      </c>
      <c r="I40" s="108">
        <f t="shared" si="5"/>
        <v>1062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1:26" ht="19.5" customHeight="1">
      <c r="A41" s="103">
        <f t="shared" si="6"/>
        <v>131701</v>
      </c>
      <c r="B41" s="104">
        <v>36</v>
      </c>
      <c r="C41" s="105">
        <v>137100</v>
      </c>
      <c r="D41" s="106">
        <f t="shared" si="0"/>
        <v>2126</v>
      </c>
      <c r="E41" s="99">
        <f t="shared" si="1"/>
        <v>4252</v>
      </c>
      <c r="F41" s="99">
        <f t="shared" si="2"/>
        <v>6378</v>
      </c>
      <c r="G41" s="106">
        <f t="shared" si="3"/>
        <v>8504</v>
      </c>
      <c r="H41" s="107">
        <f t="shared" si="4"/>
        <v>6634</v>
      </c>
      <c r="I41" s="108">
        <f t="shared" si="5"/>
        <v>1106</v>
      </c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1:26" ht="19.5" customHeight="1">
      <c r="A42" s="103">
        <f t="shared" si="6"/>
        <v>137101</v>
      </c>
      <c r="B42" s="104">
        <v>37</v>
      </c>
      <c r="C42" s="105">
        <v>142500</v>
      </c>
      <c r="D42" s="106">
        <f t="shared" si="0"/>
        <v>2210</v>
      </c>
      <c r="E42" s="99">
        <f t="shared" si="1"/>
        <v>4420</v>
      </c>
      <c r="F42" s="99">
        <f t="shared" si="2"/>
        <v>6630</v>
      </c>
      <c r="G42" s="106">
        <f t="shared" si="3"/>
        <v>8840</v>
      </c>
      <c r="H42" s="107">
        <f t="shared" si="4"/>
        <v>6896</v>
      </c>
      <c r="I42" s="108">
        <f t="shared" si="5"/>
        <v>1149</v>
      </c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spans="1:26" ht="19.5" customHeight="1">
      <c r="A43" s="103">
        <f t="shared" si="6"/>
        <v>142501</v>
      </c>
      <c r="B43" s="104">
        <v>38</v>
      </c>
      <c r="C43" s="105">
        <v>147900</v>
      </c>
      <c r="D43" s="106">
        <f t="shared" si="0"/>
        <v>2294</v>
      </c>
      <c r="E43" s="99">
        <f t="shared" si="1"/>
        <v>4588</v>
      </c>
      <c r="F43" s="99">
        <f t="shared" si="2"/>
        <v>6882</v>
      </c>
      <c r="G43" s="106">
        <f t="shared" si="3"/>
        <v>9176</v>
      </c>
      <c r="H43" s="107">
        <f t="shared" si="4"/>
        <v>7157</v>
      </c>
      <c r="I43" s="108">
        <f t="shared" si="5"/>
        <v>1193</v>
      </c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spans="1:26" ht="19.5" customHeight="1">
      <c r="A44" s="103">
        <f t="shared" si="6"/>
        <v>147901</v>
      </c>
      <c r="B44" s="109">
        <v>39</v>
      </c>
      <c r="C44" s="110">
        <v>150000</v>
      </c>
      <c r="D44" s="111">
        <f t="shared" si="0"/>
        <v>2327</v>
      </c>
      <c r="E44" s="112">
        <f t="shared" si="1"/>
        <v>4654</v>
      </c>
      <c r="F44" s="112">
        <f t="shared" si="2"/>
        <v>6981</v>
      </c>
      <c r="G44" s="111">
        <f t="shared" si="3"/>
        <v>9308</v>
      </c>
      <c r="H44" s="113">
        <f t="shared" si="4"/>
        <v>7259</v>
      </c>
      <c r="I44" s="114">
        <f t="shared" si="5"/>
        <v>1210</v>
      </c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spans="1:26" ht="19.5" customHeight="1">
      <c r="A45" s="103">
        <f t="shared" si="6"/>
        <v>150001</v>
      </c>
      <c r="B45" s="104">
        <v>40</v>
      </c>
      <c r="C45" s="105">
        <v>156400</v>
      </c>
      <c r="D45" s="106">
        <f t="shared" si="0"/>
        <v>2426</v>
      </c>
      <c r="E45" s="99">
        <f t="shared" si="1"/>
        <v>4852</v>
      </c>
      <c r="F45" s="99">
        <f t="shared" si="2"/>
        <v>7278</v>
      </c>
      <c r="G45" s="99">
        <f t="shared" si="3"/>
        <v>9704</v>
      </c>
      <c r="H45" s="107">
        <f t="shared" si="4"/>
        <v>7568</v>
      </c>
      <c r="I45" s="108">
        <f t="shared" si="5"/>
        <v>1261</v>
      </c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ht="19.5" customHeight="1">
      <c r="A46" s="103">
        <f t="shared" si="6"/>
        <v>156401</v>
      </c>
      <c r="B46" s="104">
        <v>41</v>
      </c>
      <c r="C46" s="105">
        <v>162800</v>
      </c>
      <c r="D46" s="106">
        <f t="shared" si="0"/>
        <v>2525</v>
      </c>
      <c r="E46" s="99">
        <f t="shared" si="1"/>
        <v>5050</v>
      </c>
      <c r="F46" s="99">
        <f t="shared" si="2"/>
        <v>7575</v>
      </c>
      <c r="G46" s="106">
        <f t="shared" si="3"/>
        <v>10100</v>
      </c>
      <c r="H46" s="107">
        <f t="shared" si="4"/>
        <v>7878</v>
      </c>
      <c r="I46" s="108">
        <f t="shared" si="5"/>
        <v>1313</v>
      </c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spans="1:26" ht="19.5" customHeight="1">
      <c r="A47" s="103">
        <f t="shared" si="6"/>
        <v>162801</v>
      </c>
      <c r="B47" s="104">
        <v>42</v>
      </c>
      <c r="C47" s="105">
        <v>169200</v>
      </c>
      <c r="D47" s="106">
        <f t="shared" si="0"/>
        <v>2624</v>
      </c>
      <c r="E47" s="99">
        <f t="shared" si="1"/>
        <v>5248</v>
      </c>
      <c r="F47" s="99">
        <f t="shared" si="2"/>
        <v>7872</v>
      </c>
      <c r="G47" s="106">
        <f t="shared" si="3"/>
        <v>10496</v>
      </c>
      <c r="H47" s="107">
        <f t="shared" si="4"/>
        <v>8188</v>
      </c>
      <c r="I47" s="108">
        <f t="shared" si="5"/>
        <v>1365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 ht="19.5" customHeight="1">
      <c r="A48" s="103">
        <f t="shared" si="6"/>
        <v>169201</v>
      </c>
      <c r="B48" s="104">
        <v>43</v>
      </c>
      <c r="C48" s="105">
        <v>175600</v>
      </c>
      <c r="D48" s="106">
        <f t="shared" si="0"/>
        <v>2724</v>
      </c>
      <c r="E48" s="99">
        <f t="shared" si="1"/>
        <v>5448</v>
      </c>
      <c r="F48" s="99">
        <f t="shared" si="2"/>
        <v>8172</v>
      </c>
      <c r="G48" s="106">
        <f t="shared" si="3"/>
        <v>10896</v>
      </c>
      <c r="H48" s="107">
        <f t="shared" si="4"/>
        <v>8497</v>
      </c>
      <c r="I48" s="108">
        <f t="shared" si="5"/>
        <v>1416</v>
      </c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 ht="19.5" customHeight="1">
      <c r="A49" s="103">
        <f t="shared" si="6"/>
        <v>175601</v>
      </c>
      <c r="B49" s="109">
        <v>44</v>
      </c>
      <c r="C49" s="110">
        <v>182000</v>
      </c>
      <c r="D49" s="111">
        <f t="shared" si="0"/>
        <v>2823</v>
      </c>
      <c r="E49" s="112">
        <f t="shared" si="1"/>
        <v>5646</v>
      </c>
      <c r="F49" s="112">
        <f t="shared" si="2"/>
        <v>8469</v>
      </c>
      <c r="G49" s="111">
        <f t="shared" si="3"/>
        <v>11292</v>
      </c>
      <c r="H49" s="113">
        <f t="shared" si="4"/>
        <v>8807</v>
      </c>
      <c r="I49" s="114">
        <f t="shared" si="5"/>
        <v>1468</v>
      </c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 ht="19.5" customHeight="1">
      <c r="A50" s="103">
        <f t="shared" si="6"/>
        <v>182001</v>
      </c>
      <c r="B50" s="104">
        <v>45</v>
      </c>
      <c r="C50" s="105">
        <v>189500</v>
      </c>
      <c r="D50" s="106">
        <f t="shared" si="0"/>
        <v>2939</v>
      </c>
      <c r="E50" s="99">
        <f t="shared" si="1"/>
        <v>5878</v>
      </c>
      <c r="F50" s="99">
        <f t="shared" si="2"/>
        <v>8817</v>
      </c>
      <c r="G50" s="99">
        <f t="shared" si="3"/>
        <v>11756</v>
      </c>
      <c r="H50" s="107">
        <f t="shared" si="4"/>
        <v>9170</v>
      </c>
      <c r="I50" s="108">
        <f t="shared" si="5"/>
        <v>1528</v>
      </c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 ht="19.5" customHeight="1">
      <c r="A51" s="103">
        <f t="shared" si="6"/>
        <v>189501</v>
      </c>
      <c r="B51" s="104">
        <v>46</v>
      </c>
      <c r="C51" s="105">
        <v>197000</v>
      </c>
      <c r="D51" s="106">
        <f t="shared" si="0"/>
        <v>3055</v>
      </c>
      <c r="E51" s="99">
        <f t="shared" si="1"/>
        <v>6110</v>
      </c>
      <c r="F51" s="99">
        <f t="shared" si="2"/>
        <v>9165</v>
      </c>
      <c r="G51" s="106">
        <f t="shared" si="3"/>
        <v>12220</v>
      </c>
      <c r="H51" s="107">
        <f t="shared" si="4"/>
        <v>9533</v>
      </c>
      <c r="I51" s="108">
        <f t="shared" si="5"/>
        <v>1589</v>
      </c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 ht="19.5" customHeight="1">
      <c r="A52" s="103">
        <f t="shared" si="6"/>
        <v>197001</v>
      </c>
      <c r="B52" s="104">
        <v>47</v>
      </c>
      <c r="C52" s="105">
        <v>204500</v>
      </c>
      <c r="D52" s="106">
        <f t="shared" si="0"/>
        <v>3172</v>
      </c>
      <c r="E52" s="99">
        <f t="shared" si="1"/>
        <v>6344</v>
      </c>
      <c r="F52" s="99">
        <f t="shared" si="2"/>
        <v>9516</v>
      </c>
      <c r="G52" s="106">
        <f t="shared" si="3"/>
        <v>12688</v>
      </c>
      <c r="H52" s="107">
        <f t="shared" si="4"/>
        <v>9896</v>
      </c>
      <c r="I52" s="108">
        <f t="shared" si="5"/>
        <v>1649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 ht="19.5" customHeight="1">
      <c r="A53" s="103">
        <f t="shared" si="6"/>
        <v>204501</v>
      </c>
      <c r="B53" s="104">
        <v>48</v>
      </c>
      <c r="C53" s="105">
        <v>212000</v>
      </c>
      <c r="D53" s="106">
        <f t="shared" si="0"/>
        <v>3288</v>
      </c>
      <c r="E53" s="99">
        <f t="shared" si="1"/>
        <v>6576</v>
      </c>
      <c r="F53" s="99">
        <f t="shared" si="2"/>
        <v>9864</v>
      </c>
      <c r="G53" s="106">
        <f t="shared" si="3"/>
        <v>13152</v>
      </c>
      <c r="H53" s="107">
        <f t="shared" si="4"/>
        <v>10259</v>
      </c>
      <c r="I53" s="108">
        <f t="shared" si="5"/>
        <v>1710</v>
      </c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 ht="19.5" customHeight="1">
      <c r="A54" s="103">
        <f t="shared" si="6"/>
        <v>212001</v>
      </c>
      <c r="B54" s="109">
        <v>49</v>
      </c>
      <c r="C54" s="110">
        <v>219500</v>
      </c>
      <c r="D54" s="111">
        <f t="shared" si="0"/>
        <v>3404</v>
      </c>
      <c r="E54" s="112">
        <f t="shared" si="1"/>
        <v>6808</v>
      </c>
      <c r="F54" s="112">
        <f t="shared" si="2"/>
        <v>10212</v>
      </c>
      <c r="G54" s="111">
        <f t="shared" si="3"/>
        <v>13616</v>
      </c>
      <c r="H54" s="113">
        <f t="shared" si="4"/>
        <v>10622</v>
      </c>
      <c r="I54" s="114">
        <f t="shared" si="5"/>
        <v>1770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spans="1:26" ht="19.5" customHeight="1">
      <c r="A55" s="103">
        <f t="shared" si="6"/>
        <v>219501</v>
      </c>
      <c r="B55" s="104">
        <v>50</v>
      </c>
      <c r="C55" s="105">
        <v>228200</v>
      </c>
      <c r="D55" s="106">
        <f t="shared" si="0"/>
        <v>3539</v>
      </c>
      <c r="E55" s="99">
        <f t="shared" si="1"/>
        <v>7078</v>
      </c>
      <c r="F55" s="99">
        <f t="shared" si="2"/>
        <v>10617</v>
      </c>
      <c r="G55" s="106">
        <f t="shared" si="3"/>
        <v>14156</v>
      </c>
      <c r="H55" s="107">
        <f t="shared" si="4"/>
        <v>11043</v>
      </c>
      <c r="I55" s="108">
        <f t="shared" si="5"/>
        <v>1840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spans="1:26" ht="19.5" customHeight="1">
      <c r="A56" s="103">
        <f t="shared" si="6"/>
        <v>228201</v>
      </c>
      <c r="B56" s="104">
        <v>51</v>
      </c>
      <c r="C56" s="105">
        <v>236900</v>
      </c>
      <c r="D56" s="106">
        <f t="shared" si="0"/>
        <v>3674</v>
      </c>
      <c r="E56" s="99">
        <f t="shared" si="1"/>
        <v>7348</v>
      </c>
      <c r="F56" s="99">
        <f t="shared" si="2"/>
        <v>11022</v>
      </c>
      <c r="G56" s="99">
        <f t="shared" si="3"/>
        <v>14696</v>
      </c>
      <c r="H56" s="107">
        <f t="shared" si="4"/>
        <v>11464</v>
      </c>
      <c r="I56" s="108">
        <f t="shared" si="5"/>
        <v>1911</v>
      </c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1:26" ht="19.5" customHeight="1">
      <c r="A57" s="103">
        <f t="shared" si="6"/>
        <v>236901</v>
      </c>
      <c r="B57" s="104">
        <v>52</v>
      </c>
      <c r="C57" s="105">
        <v>245600</v>
      </c>
      <c r="D57" s="106">
        <f t="shared" si="0"/>
        <v>3809</v>
      </c>
      <c r="E57" s="99">
        <f t="shared" si="1"/>
        <v>7618</v>
      </c>
      <c r="F57" s="99">
        <f t="shared" si="2"/>
        <v>11427</v>
      </c>
      <c r="G57" s="106">
        <f t="shared" si="3"/>
        <v>15236</v>
      </c>
      <c r="H57" s="107">
        <f t="shared" si="4"/>
        <v>11885</v>
      </c>
      <c r="I57" s="108">
        <f t="shared" si="5"/>
        <v>1981</v>
      </c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1:26" ht="19.5" customHeight="1">
      <c r="A58" s="103">
        <f t="shared" si="6"/>
        <v>245601</v>
      </c>
      <c r="B58" s="104">
        <v>53</v>
      </c>
      <c r="C58" s="105">
        <v>254300</v>
      </c>
      <c r="D58" s="106">
        <f t="shared" si="0"/>
        <v>3944</v>
      </c>
      <c r="E58" s="99">
        <f t="shared" si="1"/>
        <v>7888</v>
      </c>
      <c r="F58" s="99">
        <f t="shared" si="2"/>
        <v>11832</v>
      </c>
      <c r="G58" s="106">
        <f t="shared" si="3"/>
        <v>15776</v>
      </c>
      <c r="H58" s="107">
        <f t="shared" si="4"/>
        <v>12306</v>
      </c>
      <c r="I58" s="108">
        <f t="shared" si="5"/>
        <v>2051</v>
      </c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pans="1:26" ht="19.5" customHeight="1">
      <c r="A59" s="103">
        <f t="shared" si="6"/>
        <v>254301</v>
      </c>
      <c r="B59" s="109">
        <v>54</v>
      </c>
      <c r="C59" s="110">
        <v>263000</v>
      </c>
      <c r="D59" s="111">
        <f t="shared" si="0"/>
        <v>4079</v>
      </c>
      <c r="E59" s="112">
        <f t="shared" si="1"/>
        <v>8158</v>
      </c>
      <c r="F59" s="112">
        <f t="shared" si="2"/>
        <v>12237</v>
      </c>
      <c r="G59" s="111">
        <f t="shared" si="3"/>
        <v>16316</v>
      </c>
      <c r="H59" s="113">
        <f t="shared" si="4"/>
        <v>12727</v>
      </c>
      <c r="I59" s="114">
        <f t="shared" si="5"/>
        <v>2121</v>
      </c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spans="1:26" ht="19.5" customHeight="1">
      <c r="A60" s="103">
        <f t="shared" si="6"/>
        <v>263001</v>
      </c>
      <c r="B60" s="104">
        <v>55</v>
      </c>
      <c r="C60" s="105">
        <v>273000</v>
      </c>
      <c r="D60" s="106">
        <f t="shared" si="0"/>
        <v>4234</v>
      </c>
      <c r="E60" s="99">
        <f t="shared" si="1"/>
        <v>8468</v>
      </c>
      <c r="F60" s="99">
        <f t="shared" si="2"/>
        <v>12702</v>
      </c>
      <c r="G60" s="106">
        <f t="shared" si="3"/>
        <v>16936</v>
      </c>
      <c r="H60" s="107">
        <f t="shared" si="4"/>
        <v>13211</v>
      </c>
      <c r="I60" s="108">
        <f t="shared" si="5"/>
        <v>2202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spans="1:26" ht="19.5" customHeight="1">
      <c r="A61" s="103">
        <f t="shared" si="6"/>
        <v>273001</v>
      </c>
      <c r="B61" s="104">
        <v>56</v>
      </c>
      <c r="C61" s="105">
        <v>283000</v>
      </c>
      <c r="D61" s="106">
        <f t="shared" si="0"/>
        <v>4389</v>
      </c>
      <c r="E61" s="99">
        <f t="shared" si="1"/>
        <v>8778</v>
      </c>
      <c r="F61" s="99">
        <f t="shared" si="2"/>
        <v>13167</v>
      </c>
      <c r="G61" s="106">
        <f t="shared" si="3"/>
        <v>17556</v>
      </c>
      <c r="H61" s="107">
        <f t="shared" si="4"/>
        <v>13695</v>
      </c>
      <c r="I61" s="108">
        <f t="shared" si="5"/>
        <v>2282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spans="1:26" ht="19.5" customHeight="1">
      <c r="A62" s="103">
        <f t="shared" si="6"/>
        <v>283001</v>
      </c>
      <c r="B62" s="104">
        <v>57</v>
      </c>
      <c r="C62" s="105">
        <v>293000</v>
      </c>
      <c r="D62" s="106">
        <f t="shared" si="0"/>
        <v>4544</v>
      </c>
      <c r="E62" s="99">
        <f t="shared" si="1"/>
        <v>9088</v>
      </c>
      <c r="F62" s="99">
        <f t="shared" si="2"/>
        <v>13632</v>
      </c>
      <c r="G62" s="106">
        <f t="shared" si="3"/>
        <v>18176</v>
      </c>
      <c r="H62" s="107">
        <f t="shared" si="4"/>
        <v>14179</v>
      </c>
      <c r="I62" s="108">
        <f t="shared" si="5"/>
        <v>2363</v>
      </c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spans="1:26" ht="19.5" customHeight="1">
      <c r="A63" s="103">
        <f t="shared" si="6"/>
        <v>293001</v>
      </c>
      <c r="B63" s="104">
        <v>58</v>
      </c>
      <c r="C63" s="105">
        <v>303000</v>
      </c>
      <c r="D63" s="106">
        <f t="shared" si="0"/>
        <v>4700</v>
      </c>
      <c r="E63" s="99">
        <f t="shared" si="1"/>
        <v>9400</v>
      </c>
      <c r="F63" s="99">
        <f t="shared" si="2"/>
        <v>14100</v>
      </c>
      <c r="G63" s="106">
        <f t="shared" si="3"/>
        <v>18800</v>
      </c>
      <c r="H63" s="107">
        <f t="shared" si="4"/>
        <v>14663</v>
      </c>
      <c r="I63" s="108">
        <f t="shared" si="5"/>
        <v>2444</v>
      </c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spans="1:26" ht="19.5" customHeight="1">
      <c r="A64" s="103">
        <f t="shared" si="6"/>
        <v>303001</v>
      </c>
      <c r="B64" s="115">
        <v>59</v>
      </c>
      <c r="C64" s="116">
        <v>313000</v>
      </c>
      <c r="D64" s="117">
        <f t="shared" si="0"/>
        <v>4855</v>
      </c>
      <c r="E64" s="118">
        <f t="shared" si="1"/>
        <v>9710</v>
      </c>
      <c r="F64" s="118">
        <f t="shared" si="2"/>
        <v>14565</v>
      </c>
      <c r="G64" s="117">
        <f t="shared" si="3"/>
        <v>19420</v>
      </c>
      <c r="H64" s="119">
        <f t="shared" si="4"/>
        <v>15146</v>
      </c>
      <c r="I64" s="120">
        <f t="shared" si="5"/>
        <v>2524</v>
      </c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spans="1:26" ht="19.5" customHeight="1">
      <c r="A65" s="121"/>
      <c r="B65" s="122" t="s">
        <v>102</v>
      </c>
      <c r="C65" s="86"/>
      <c r="D65" s="86"/>
      <c r="E65" s="86"/>
      <c r="F65" s="86"/>
      <c r="G65" s="123"/>
      <c r="H65" s="86"/>
      <c r="I65" s="86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6.5" customHeight="1">
      <c r="A66" s="86"/>
      <c r="B66" s="122" t="s">
        <v>103</v>
      </c>
      <c r="C66" s="86"/>
      <c r="D66" s="86"/>
      <c r="E66" s="86"/>
      <c r="F66" s="86"/>
      <c r="G66" s="125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6.5" customHeight="1">
      <c r="A67" s="86"/>
      <c r="B67" s="122" t="s">
        <v>104</v>
      </c>
      <c r="C67" s="86"/>
      <c r="D67" s="86"/>
      <c r="E67" s="86"/>
      <c r="F67" s="86"/>
      <c r="G67" s="125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6.5" customHeight="1">
      <c r="A68" s="86"/>
      <c r="B68" s="122" t="s">
        <v>105</v>
      </c>
      <c r="C68" s="86"/>
      <c r="D68" s="86"/>
      <c r="E68" s="86"/>
      <c r="F68" s="86"/>
      <c r="G68" s="125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6.5" customHeight="1">
      <c r="A69" s="86"/>
      <c r="B69" s="122" t="s">
        <v>106</v>
      </c>
      <c r="C69" s="86"/>
      <c r="D69" s="86"/>
      <c r="E69" s="86"/>
      <c r="F69" s="86"/>
      <c r="G69" s="125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6.5" customHeight="1">
      <c r="A70" s="86"/>
      <c r="B70" s="122" t="s">
        <v>107</v>
      </c>
      <c r="C70" s="86"/>
      <c r="D70" s="86"/>
      <c r="E70" s="86"/>
      <c r="F70" s="86"/>
      <c r="G70" s="125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6.5" customHeight="1">
      <c r="A71" s="86"/>
      <c r="B71" s="122" t="s">
        <v>108</v>
      </c>
      <c r="C71" s="86"/>
      <c r="D71" s="86"/>
      <c r="E71" s="86"/>
      <c r="F71" s="86"/>
      <c r="G71" s="125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6.5" customHeight="1">
      <c r="A72" s="86"/>
      <c r="B72" s="122" t="s">
        <v>109</v>
      </c>
      <c r="C72" s="86"/>
      <c r="D72" s="86"/>
      <c r="E72" s="86"/>
      <c r="F72" s="86"/>
      <c r="G72" s="125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6.5" customHeight="1">
      <c r="A73" s="86"/>
      <c r="B73" s="122" t="s">
        <v>110</v>
      </c>
      <c r="C73" s="86"/>
      <c r="D73" s="86"/>
      <c r="E73" s="86"/>
      <c r="F73" s="86"/>
      <c r="G73" s="125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6.5" customHeight="1">
      <c r="A74" s="86"/>
      <c r="B74" s="85" t="s">
        <v>111</v>
      </c>
      <c r="C74" s="86"/>
      <c r="D74" s="86"/>
      <c r="E74" s="86"/>
      <c r="F74" s="86"/>
      <c r="G74" s="125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6.5">
      <c r="A75" s="45"/>
      <c r="B75" s="85" t="s">
        <v>112</v>
      </c>
      <c r="C75" s="86"/>
      <c r="D75" s="86"/>
      <c r="E75" s="86"/>
      <c r="F75" s="86"/>
      <c r="G75" s="126"/>
      <c r="H75" s="86"/>
      <c r="I75" s="86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6.5">
      <c r="A76" s="45"/>
      <c r="B76" s="122" t="s">
        <v>113</v>
      </c>
      <c r="C76" s="45"/>
      <c r="D76" s="45"/>
      <c r="E76" s="45"/>
      <c r="F76" s="45"/>
      <c r="G76" s="126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6.5">
      <c r="A77" s="45"/>
      <c r="B77" s="122" t="s">
        <v>114</v>
      </c>
      <c r="C77" s="45"/>
      <c r="D77" s="45"/>
      <c r="E77" s="45"/>
      <c r="F77" s="45"/>
      <c r="G77" s="12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6.5">
      <c r="A78" s="45"/>
      <c r="B78" s="122" t="s">
        <v>115</v>
      </c>
      <c r="C78" s="45"/>
      <c r="D78" s="45"/>
      <c r="E78" s="45"/>
      <c r="F78" s="45"/>
      <c r="G78" s="12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6.5">
      <c r="A79" s="45"/>
      <c r="B79" s="85" t="s">
        <v>116</v>
      </c>
      <c r="C79" s="45"/>
      <c r="D79" s="45"/>
      <c r="E79" s="45"/>
      <c r="F79" s="45"/>
      <c r="G79" s="12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6.5">
      <c r="A80" s="45"/>
      <c r="B80" s="122" t="s">
        <v>117</v>
      </c>
      <c r="C80" s="45"/>
      <c r="D80" s="45"/>
      <c r="E80" s="45"/>
      <c r="F80" s="45"/>
      <c r="G80" s="12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6.5">
      <c r="A81" s="45"/>
      <c r="B81" s="122" t="s">
        <v>118</v>
      </c>
      <c r="C81" s="45"/>
      <c r="D81" s="45"/>
      <c r="E81" s="45"/>
      <c r="F81" s="45"/>
      <c r="G81" s="127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6.5">
      <c r="A82" s="45"/>
      <c r="B82" s="122" t="s">
        <v>119</v>
      </c>
      <c r="C82" s="45"/>
      <c r="D82" s="45"/>
      <c r="E82" s="45"/>
      <c r="F82" s="45"/>
      <c r="G82" s="127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6.5">
      <c r="A83" s="45"/>
      <c r="B83" s="85" t="s">
        <v>120</v>
      </c>
      <c r="C83" s="45"/>
      <c r="D83" s="45"/>
      <c r="E83" s="45"/>
      <c r="F83" s="45"/>
      <c r="G83" s="127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6.5">
      <c r="A84" s="45"/>
      <c r="B84" s="85" t="s">
        <v>121</v>
      </c>
      <c r="C84" s="45"/>
      <c r="D84" s="45"/>
      <c r="E84" s="45"/>
      <c r="F84" s="45"/>
      <c r="G84" s="12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6.5">
      <c r="A85" s="45"/>
      <c r="B85" s="128" t="s">
        <v>122</v>
      </c>
      <c r="C85" s="45"/>
      <c r="D85" s="45"/>
      <c r="E85" s="45"/>
      <c r="F85" s="45"/>
      <c r="G85" s="129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6.5">
      <c r="A86" s="45"/>
      <c r="B86" s="85" t="s">
        <v>123</v>
      </c>
      <c r="C86" s="45"/>
      <c r="D86" s="45"/>
      <c r="E86" s="45"/>
      <c r="F86" s="45"/>
      <c r="G86" s="92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6.5">
      <c r="A87" s="45"/>
      <c r="B87" s="128" t="s">
        <v>124</v>
      </c>
      <c r="C87" s="45"/>
      <c r="D87" s="45"/>
      <c r="E87" s="45"/>
      <c r="F87" s="45"/>
      <c r="G87" s="92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6.5">
      <c r="A88" s="45"/>
      <c r="B88" s="128" t="s">
        <v>125</v>
      </c>
      <c r="C88" s="45"/>
      <c r="D88" s="45"/>
      <c r="E88" s="45"/>
      <c r="F88" s="45"/>
      <c r="G88" s="130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6.5">
      <c r="A89" s="45"/>
      <c r="B89" s="122" t="s">
        <v>126</v>
      </c>
      <c r="C89" s="45"/>
      <c r="D89" s="45"/>
      <c r="E89" s="45"/>
      <c r="F89" s="45"/>
      <c r="G89" s="123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6.5">
      <c r="A90" s="45"/>
      <c r="B90" s="128" t="s">
        <v>127</v>
      </c>
      <c r="C90" s="45"/>
      <c r="D90" s="45"/>
      <c r="E90" s="45"/>
      <c r="F90" s="45"/>
      <c r="G90" s="130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6.5">
      <c r="A91" s="45"/>
      <c r="B91" s="122" t="s">
        <v>128</v>
      </c>
      <c r="C91" s="45"/>
      <c r="D91" s="45"/>
      <c r="E91" s="45"/>
      <c r="F91" s="45"/>
      <c r="G91" s="123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6.5">
      <c r="A92" s="45"/>
      <c r="B92" s="122" t="s">
        <v>129</v>
      </c>
      <c r="C92" s="45"/>
      <c r="D92" s="45"/>
      <c r="E92" s="45"/>
      <c r="F92" s="45"/>
      <c r="G92" s="123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6.5">
      <c r="A93" s="45"/>
      <c r="B93" s="122" t="s">
        <v>130</v>
      </c>
      <c r="C93" s="45"/>
      <c r="D93" s="45"/>
      <c r="E93" s="45"/>
      <c r="F93" s="45"/>
      <c r="G93" s="123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6.5">
      <c r="A94" s="45"/>
      <c r="B94" s="122" t="s">
        <v>131</v>
      </c>
      <c r="C94" s="45"/>
      <c r="D94" s="45"/>
      <c r="E94" s="45"/>
      <c r="F94" s="45"/>
      <c r="G94" s="123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6.5">
      <c r="A95" s="45"/>
      <c r="B95" s="122" t="s">
        <v>132</v>
      </c>
      <c r="C95" s="45"/>
      <c r="D95" s="45"/>
      <c r="E95" s="45"/>
      <c r="F95" s="45"/>
      <c r="G95" s="123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6.5">
      <c r="A96" s="45"/>
      <c r="B96" s="122" t="s">
        <v>133</v>
      </c>
      <c r="C96" s="45"/>
      <c r="D96" s="45"/>
      <c r="E96" s="45"/>
      <c r="F96" s="45"/>
      <c r="G96" s="123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6.5">
      <c r="A97" s="45"/>
      <c r="B97" s="85" t="s">
        <v>134</v>
      </c>
      <c r="C97" s="45"/>
      <c r="D97" s="45"/>
      <c r="E97" s="45"/>
      <c r="F97" s="45"/>
      <c r="G97" s="123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6.5">
      <c r="A98" s="45"/>
      <c r="B98" s="122" t="s">
        <v>135</v>
      </c>
      <c r="C98" s="45"/>
      <c r="D98" s="45"/>
      <c r="E98" s="45"/>
      <c r="F98" s="45"/>
      <c r="G98" s="123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6.5">
      <c r="A99" s="45"/>
      <c r="B99" s="122" t="s">
        <v>136</v>
      </c>
      <c r="C99" s="45"/>
      <c r="D99" s="45"/>
      <c r="E99" s="45"/>
      <c r="F99" s="45"/>
      <c r="G99" s="123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6.5">
      <c r="A100" s="45"/>
      <c r="B100" s="131" t="s">
        <v>137</v>
      </c>
      <c r="C100" s="45"/>
      <c r="D100" s="45"/>
      <c r="E100" s="45"/>
      <c r="F100" s="45"/>
      <c r="G100" s="123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6.5">
      <c r="A101" s="45"/>
      <c r="B101" s="45"/>
      <c r="C101" s="45"/>
      <c r="D101" s="45"/>
      <c r="E101" s="45"/>
      <c r="F101" s="45"/>
      <c r="G101" s="123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6.5">
      <c r="A102" s="45"/>
      <c r="B102" s="45"/>
      <c r="C102" s="45"/>
      <c r="D102" s="45"/>
      <c r="E102" s="45"/>
      <c r="F102" s="45"/>
      <c r="G102" s="123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6.5">
      <c r="A103" s="45"/>
      <c r="B103" s="45"/>
      <c r="C103" s="45"/>
      <c r="D103" s="45"/>
      <c r="E103" s="45"/>
      <c r="F103" s="45"/>
      <c r="G103" s="123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6.5">
      <c r="A104" s="45"/>
      <c r="B104" s="45"/>
      <c r="C104" s="45"/>
      <c r="D104" s="45"/>
      <c r="E104" s="45"/>
      <c r="F104" s="45"/>
      <c r="G104" s="123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6.5">
      <c r="A105" s="45"/>
      <c r="B105" s="45"/>
      <c r="C105" s="45"/>
      <c r="D105" s="45"/>
      <c r="E105" s="45"/>
      <c r="F105" s="45"/>
      <c r="G105" s="123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6.5">
      <c r="A106" s="45"/>
      <c r="B106" s="45"/>
      <c r="C106" s="45"/>
      <c r="D106" s="45"/>
      <c r="E106" s="45"/>
      <c r="F106" s="45"/>
      <c r="G106" s="123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6.5">
      <c r="A107" s="45"/>
      <c r="B107" s="45"/>
      <c r="C107" s="45"/>
      <c r="D107" s="45"/>
      <c r="E107" s="45"/>
      <c r="F107" s="45"/>
      <c r="G107" s="123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6.5">
      <c r="A108" s="45"/>
      <c r="B108" s="45"/>
      <c r="C108" s="45"/>
      <c r="D108" s="45"/>
      <c r="E108" s="45"/>
      <c r="F108" s="45"/>
      <c r="G108" s="123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6.5">
      <c r="A109" s="45"/>
      <c r="B109" s="45"/>
      <c r="C109" s="45"/>
      <c r="D109" s="45"/>
      <c r="E109" s="45"/>
      <c r="F109" s="45"/>
      <c r="G109" s="123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6.5">
      <c r="A110" s="45"/>
      <c r="B110" s="45"/>
      <c r="C110" s="45"/>
      <c r="D110" s="45"/>
      <c r="E110" s="45"/>
      <c r="F110" s="45"/>
      <c r="G110" s="123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6.5">
      <c r="A111" s="45"/>
      <c r="B111" s="45"/>
      <c r="C111" s="45"/>
      <c r="D111" s="45"/>
      <c r="E111" s="45"/>
      <c r="F111" s="45"/>
      <c r="G111" s="123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6.5">
      <c r="A112" s="45"/>
      <c r="B112" s="45"/>
      <c r="C112" s="45"/>
      <c r="D112" s="45"/>
      <c r="E112" s="45"/>
      <c r="F112" s="45"/>
      <c r="G112" s="123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6.5">
      <c r="A113" s="45"/>
      <c r="B113" s="45"/>
      <c r="C113" s="45"/>
      <c r="D113" s="45"/>
      <c r="E113" s="45"/>
      <c r="F113" s="45"/>
      <c r="G113" s="123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6.5">
      <c r="A114" s="45"/>
      <c r="B114" s="45"/>
      <c r="C114" s="45"/>
      <c r="D114" s="45"/>
      <c r="E114" s="45"/>
      <c r="F114" s="45"/>
      <c r="G114" s="123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6.5">
      <c r="A115" s="45"/>
      <c r="B115" s="45"/>
      <c r="C115" s="45"/>
      <c r="D115" s="45"/>
      <c r="E115" s="45"/>
      <c r="F115" s="45"/>
      <c r="G115" s="123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6.5">
      <c r="A116" s="45"/>
      <c r="B116" s="45"/>
      <c r="C116" s="45"/>
      <c r="D116" s="45"/>
      <c r="E116" s="45"/>
      <c r="F116" s="45"/>
      <c r="G116" s="123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6.5">
      <c r="A117" s="45"/>
      <c r="B117" s="45"/>
      <c r="C117" s="45"/>
      <c r="D117" s="45"/>
      <c r="E117" s="45"/>
      <c r="F117" s="45"/>
      <c r="G117" s="123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6.5">
      <c r="A118" s="45"/>
      <c r="B118" s="45"/>
      <c r="C118" s="45"/>
      <c r="D118" s="45"/>
      <c r="E118" s="45"/>
      <c r="F118" s="45"/>
      <c r="G118" s="123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6.5">
      <c r="A119" s="45"/>
      <c r="B119" s="45"/>
      <c r="C119" s="45"/>
      <c r="D119" s="45"/>
      <c r="E119" s="45"/>
      <c r="F119" s="45"/>
      <c r="G119" s="123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6.5">
      <c r="A120" s="45"/>
      <c r="B120" s="45"/>
      <c r="C120" s="45"/>
      <c r="D120" s="45"/>
      <c r="E120" s="45"/>
      <c r="F120" s="45"/>
      <c r="G120" s="123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6.5">
      <c r="A121" s="45"/>
      <c r="B121" s="45"/>
      <c r="C121" s="45"/>
      <c r="D121" s="45"/>
      <c r="E121" s="45"/>
      <c r="F121" s="45"/>
      <c r="G121" s="123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6.5">
      <c r="A122" s="45"/>
      <c r="B122" s="45"/>
      <c r="C122" s="45"/>
      <c r="D122" s="45"/>
      <c r="E122" s="45"/>
      <c r="F122" s="45"/>
      <c r="G122" s="123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6.5">
      <c r="A123" s="45"/>
      <c r="B123" s="45"/>
      <c r="C123" s="45"/>
      <c r="D123" s="45"/>
      <c r="E123" s="45"/>
      <c r="F123" s="45"/>
      <c r="G123" s="123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6.5">
      <c r="A124" s="45"/>
      <c r="B124" s="45"/>
      <c r="C124" s="45"/>
      <c r="D124" s="45"/>
      <c r="E124" s="45"/>
      <c r="F124" s="45"/>
      <c r="G124" s="123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6.5">
      <c r="A125" s="45"/>
      <c r="B125" s="45"/>
      <c r="C125" s="45"/>
      <c r="D125" s="45"/>
      <c r="E125" s="45"/>
      <c r="F125" s="45"/>
      <c r="G125" s="123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6.5">
      <c r="A126" s="45"/>
      <c r="B126" s="45"/>
      <c r="C126" s="45"/>
      <c r="D126" s="45"/>
      <c r="E126" s="45"/>
      <c r="F126" s="45"/>
      <c r="G126" s="123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6.5">
      <c r="A127" s="45"/>
      <c r="B127" s="45"/>
      <c r="C127" s="45"/>
      <c r="D127" s="45"/>
      <c r="E127" s="45"/>
      <c r="F127" s="45"/>
      <c r="G127" s="123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6.5">
      <c r="A128" s="45"/>
      <c r="B128" s="45"/>
      <c r="C128" s="45"/>
      <c r="D128" s="45"/>
      <c r="E128" s="45"/>
      <c r="F128" s="45"/>
      <c r="G128" s="123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6.5">
      <c r="A129" s="45"/>
      <c r="B129" s="45"/>
      <c r="C129" s="45"/>
      <c r="D129" s="45"/>
      <c r="E129" s="45"/>
      <c r="F129" s="45"/>
      <c r="G129" s="123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6.5">
      <c r="A130" s="45"/>
      <c r="B130" s="45"/>
      <c r="C130" s="45"/>
      <c r="D130" s="45"/>
      <c r="E130" s="45"/>
      <c r="F130" s="45"/>
      <c r="G130" s="123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6.5">
      <c r="A131" s="45"/>
      <c r="B131" s="45"/>
      <c r="C131" s="45"/>
      <c r="D131" s="45"/>
      <c r="E131" s="45"/>
      <c r="F131" s="45"/>
      <c r="G131" s="123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6.5">
      <c r="A132" s="45"/>
      <c r="B132" s="45"/>
      <c r="C132" s="45"/>
      <c r="D132" s="45"/>
      <c r="E132" s="45"/>
      <c r="F132" s="45"/>
      <c r="G132" s="123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6.5">
      <c r="A133" s="45"/>
      <c r="B133" s="45"/>
      <c r="C133" s="45"/>
      <c r="D133" s="45"/>
      <c r="E133" s="45"/>
      <c r="F133" s="45"/>
      <c r="G133" s="123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6.5">
      <c r="A134" s="45"/>
      <c r="B134" s="45"/>
      <c r="C134" s="45"/>
      <c r="D134" s="45"/>
      <c r="E134" s="45"/>
      <c r="F134" s="45"/>
      <c r="G134" s="123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6.5">
      <c r="A135" s="45"/>
      <c r="B135" s="45"/>
      <c r="C135" s="45"/>
      <c r="D135" s="45"/>
      <c r="E135" s="45"/>
      <c r="F135" s="45"/>
      <c r="G135" s="123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6.5">
      <c r="A136" s="45"/>
      <c r="B136" s="45"/>
      <c r="C136" s="45"/>
      <c r="D136" s="45"/>
      <c r="E136" s="45"/>
      <c r="F136" s="45"/>
      <c r="G136" s="123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6.5">
      <c r="A137" s="45"/>
      <c r="B137" s="45"/>
      <c r="C137" s="45"/>
      <c r="D137" s="45"/>
      <c r="E137" s="45"/>
      <c r="F137" s="45"/>
      <c r="G137" s="123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6.5">
      <c r="A138" s="45"/>
      <c r="B138" s="45"/>
      <c r="C138" s="45"/>
      <c r="D138" s="45"/>
      <c r="E138" s="45"/>
      <c r="F138" s="45"/>
      <c r="G138" s="123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6.5">
      <c r="A139" s="45"/>
      <c r="B139" s="45"/>
      <c r="C139" s="45"/>
      <c r="D139" s="45"/>
      <c r="E139" s="45"/>
      <c r="F139" s="45"/>
      <c r="G139" s="123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6.5">
      <c r="A140" s="45"/>
      <c r="B140" s="45"/>
      <c r="C140" s="45"/>
      <c r="D140" s="45"/>
      <c r="E140" s="45"/>
      <c r="F140" s="45"/>
      <c r="G140" s="123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6.5">
      <c r="A141" s="45"/>
      <c r="B141" s="45"/>
      <c r="C141" s="45"/>
      <c r="D141" s="45"/>
      <c r="E141" s="45"/>
      <c r="F141" s="45"/>
      <c r="G141" s="123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6.5">
      <c r="A142" s="45"/>
      <c r="B142" s="45"/>
      <c r="C142" s="45"/>
      <c r="D142" s="45"/>
      <c r="E142" s="45"/>
      <c r="F142" s="45"/>
      <c r="G142" s="123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6.5">
      <c r="A143" s="45"/>
      <c r="B143" s="45"/>
      <c r="C143" s="45"/>
      <c r="D143" s="45"/>
      <c r="E143" s="45"/>
      <c r="F143" s="45"/>
      <c r="G143" s="123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6.5">
      <c r="A144" s="45"/>
      <c r="B144" s="45"/>
      <c r="C144" s="45"/>
      <c r="D144" s="45"/>
      <c r="E144" s="45"/>
      <c r="F144" s="45"/>
      <c r="G144" s="123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6.5">
      <c r="A145" s="45"/>
      <c r="B145" s="45"/>
      <c r="C145" s="45"/>
      <c r="D145" s="45"/>
      <c r="E145" s="45"/>
      <c r="F145" s="45"/>
      <c r="G145" s="123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6.5">
      <c r="A146" s="45"/>
      <c r="B146" s="45"/>
      <c r="C146" s="45"/>
      <c r="D146" s="45"/>
      <c r="E146" s="45"/>
      <c r="F146" s="45"/>
      <c r="G146" s="123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6.5">
      <c r="A147" s="45"/>
      <c r="B147" s="45"/>
      <c r="C147" s="45"/>
      <c r="D147" s="45"/>
      <c r="E147" s="45"/>
      <c r="F147" s="45"/>
      <c r="G147" s="123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6.5">
      <c r="A148" s="45"/>
      <c r="B148" s="45"/>
      <c r="C148" s="45"/>
      <c r="D148" s="45"/>
      <c r="E148" s="45"/>
      <c r="F148" s="45"/>
      <c r="G148" s="123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6.5">
      <c r="A149" s="45"/>
      <c r="B149" s="45"/>
      <c r="C149" s="45"/>
      <c r="D149" s="45"/>
      <c r="E149" s="45"/>
      <c r="F149" s="45"/>
      <c r="G149" s="123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6.5">
      <c r="A150" s="45"/>
      <c r="B150" s="45"/>
      <c r="C150" s="45"/>
      <c r="D150" s="45"/>
      <c r="E150" s="45"/>
      <c r="F150" s="45"/>
      <c r="G150" s="123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6.5">
      <c r="A151" s="45"/>
      <c r="B151" s="45"/>
      <c r="C151" s="45"/>
      <c r="D151" s="45"/>
      <c r="E151" s="45"/>
      <c r="F151" s="45"/>
      <c r="G151" s="123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6.5">
      <c r="A152" s="45"/>
      <c r="B152" s="45"/>
      <c r="C152" s="45"/>
      <c r="D152" s="45"/>
      <c r="E152" s="45"/>
      <c r="F152" s="45"/>
      <c r="G152" s="123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6.5">
      <c r="A153" s="45"/>
      <c r="B153" s="45"/>
      <c r="C153" s="45"/>
      <c r="D153" s="45"/>
      <c r="E153" s="45"/>
      <c r="F153" s="45"/>
      <c r="G153" s="123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6.5">
      <c r="A154" s="45"/>
      <c r="B154" s="45"/>
      <c r="C154" s="45"/>
      <c r="D154" s="45"/>
      <c r="E154" s="45"/>
      <c r="F154" s="45"/>
      <c r="G154" s="123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6.5">
      <c r="A155" s="45"/>
      <c r="B155" s="45"/>
      <c r="C155" s="45"/>
      <c r="D155" s="45"/>
      <c r="E155" s="45"/>
      <c r="F155" s="45"/>
      <c r="G155" s="123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6.5">
      <c r="A156" s="45"/>
      <c r="B156" s="45"/>
      <c r="C156" s="45"/>
      <c r="D156" s="45"/>
      <c r="E156" s="45"/>
      <c r="F156" s="45"/>
      <c r="G156" s="123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6.5">
      <c r="A157" s="45"/>
      <c r="B157" s="45"/>
      <c r="C157" s="45"/>
      <c r="D157" s="45"/>
      <c r="E157" s="45"/>
      <c r="F157" s="45"/>
      <c r="G157" s="123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6.5">
      <c r="A158" s="45"/>
      <c r="B158" s="45"/>
      <c r="C158" s="45"/>
      <c r="D158" s="45"/>
      <c r="E158" s="45"/>
      <c r="F158" s="45"/>
      <c r="G158" s="123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6.5">
      <c r="A159" s="45"/>
      <c r="B159" s="45"/>
      <c r="C159" s="45"/>
      <c r="D159" s="45"/>
      <c r="E159" s="45"/>
      <c r="F159" s="45"/>
      <c r="G159" s="123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6.5">
      <c r="A160" s="45"/>
      <c r="B160" s="45"/>
      <c r="C160" s="45"/>
      <c r="D160" s="45"/>
      <c r="E160" s="45"/>
      <c r="F160" s="45"/>
      <c r="G160" s="123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6.5">
      <c r="A161" s="45"/>
      <c r="B161" s="45"/>
      <c r="C161" s="45"/>
      <c r="D161" s="45"/>
      <c r="E161" s="45"/>
      <c r="F161" s="45"/>
      <c r="G161" s="123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6.5">
      <c r="A162" s="45"/>
      <c r="B162" s="45"/>
      <c r="C162" s="45"/>
      <c r="D162" s="45"/>
      <c r="E162" s="45"/>
      <c r="F162" s="45"/>
      <c r="G162" s="123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6.5">
      <c r="A163" s="45"/>
      <c r="B163" s="45"/>
      <c r="C163" s="45"/>
      <c r="D163" s="45"/>
      <c r="E163" s="45"/>
      <c r="F163" s="45"/>
      <c r="G163" s="123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6.5">
      <c r="A164" s="45"/>
      <c r="B164" s="45"/>
      <c r="C164" s="45"/>
      <c r="D164" s="45"/>
      <c r="E164" s="45"/>
      <c r="F164" s="45"/>
      <c r="G164" s="123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6.5">
      <c r="A165" s="45"/>
      <c r="B165" s="45"/>
      <c r="C165" s="45"/>
      <c r="D165" s="45"/>
      <c r="E165" s="45"/>
      <c r="F165" s="45"/>
      <c r="G165" s="123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6.5">
      <c r="A166" s="45"/>
      <c r="B166" s="45"/>
      <c r="C166" s="45"/>
      <c r="D166" s="45"/>
      <c r="E166" s="45"/>
      <c r="F166" s="45"/>
      <c r="G166" s="123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6.5">
      <c r="A167" s="45"/>
      <c r="B167" s="45"/>
      <c r="C167" s="45"/>
      <c r="D167" s="45"/>
      <c r="E167" s="45"/>
      <c r="F167" s="45"/>
      <c r="G167" s="123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6.5">
      <c r="A168" s="45"/>
      <c r="B168" s="45"/>
      <c r="C168" s="45"/>
      <c r="D168" s="45"/>
      <c r="E168" s="45"/>
      <c r="F168" s="45"/>
      <c r="G168" s="123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6.5">
      <c r="A169" s="45"/>
      <c r="B169" s="45"/>
      <c r="C169" s="45"/>
      <c r="D169" s="45"/>
      <c r="E169" s="45"/>
      <c r="F169" s="45"/>
      <c r="G169" s="123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6.5">
      <c r="A170" s="45"/>
      <c r="B170" s="45"/>
      <c r="C170" s="45"/>
      <c r="D170" s="45"/>
      <c r="E170" s="45"/>
      <c r="F170" s="45"/>
      <c r="G170" s="123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6.5">
      <c r="A171" s="45"/>
      <c r="B171" s="45"/>
      <c r="C171" s="45"/>
      <c r="D171" s="45"/>
      <c r="E171" s="45"/>
      <c r="F171" s="45"/>
      <c r="G171" s="123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6.5">
      <c r="A172" s="45"/>
      <c r="B172" s="45"/>
      <c r="C172" s="45"/>
      <c r="D172" s="45"/>
      <c r="E172" s="45"/>
      <c r="F172" s="45"/>
      <c r="G172" s="123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6.5">
      <c r="A173" s="45"/>
      <c r="B173" s="45"/>
      <c r="C173" s="45"/>
      <c r="D173" s="45"/>
      <c r="E173" s="45"/>
      <c r="F173" s="45"/>
      <c r="G173" s="123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6.5">
      <c r="A174" s="45"/>
      <c r="B174" s="45"/>
      <c r="C174" s="45"/>
      <c r="D174" s="45"/>
      <c r="E174" s="45"/>
      <c r="F174" s="45"/>
      <c r="G174" s="123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6.5">
      <c r="A175" s="45"/>
      <c r="B175" s="45"/>
      <c r="C175" s="45"/>
      <c r="D175" s="45"/>
      <c r="E175" s="45"/>
      <c r="F175" s="45"/>
      <c r="G175" s="123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6.5">
      <c r="A176" s="45"/>
      <c r="B176" s="45"/>
      <c r="C176" s="45"/>
      <c r="D176" s="45"/>
      <c r="E176" s="45"/>
      <c r="F176" s="45"/>
      <c r="G176" s="123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6.5">
      <c r="A177" s="45"/>
      <c r="B177" s="45"/>
      <c r="C177" s="45"/>
      <c r="D177" s="45"/>
      <c r="E177" s="45"/>
      <c r="F177" s="45"/>
      <c r="G177" s="123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6.5">
      <c r="A178" s="45"/>
      <c r="B178" s="45"/>
      <c r="C178" s="45"/>
      <c r="D178" s="45"/>
      <c r="E178" s="45"/>
      <c r="F178" s="45"/>
      <c r="G178" s="123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6.5">
      <c r="A179" s="45"/>
      <c r="B179" s="45"/>
      <c r="C179" s="45"/>
      <c r="D179" s="45"/>
      <c r="E179" s="45"/>
      <c r="F179" s="45"/>
      <c r="G179" s="123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6.5">
      <c r="A180" s="45"/>
      <c r="B180" s="45"/>
      <c r="C180" s="45"/>
      <c r="D180" s="45"/>
      <c r="E180" s="45"/>
      <c r="F180" s="45"/>
      <c r="G180" s="123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6.5">
      <c r="A181" s="45"/>
      <c r="B181" s="45"/>
      <c r="C181" s="45"/>
      <c r="D181" s="45"/>
      <c r="E181" s="45"/>
      <c r="F181" s="45"/>
      <c r="G181" s="123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6.5">
      <c r="A182" s="45"/>
      <c r="B182" s="45"/>
      <c r="C182" s="45"/>
      <c r="D182" s="45"/>
      <c r="E182" s="45"/>
      <c r="F182" s="45"/>
      <c r="G182" s="123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6.5">
      <c r="A183" s="45"/>
      <c r="B183" s="45"/>
      <c r="C183" s="45"/>
      <c r="D183" s="45"/>
      <c r="E183" s="45"/>
      <c r="F183" s="45"/>
      <c r="G183" s="123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6.5">
      <c r="A184" s="45"/>
      <c r="B184" s="45"/>
      <c r="C184" s="45"/>
      <c r="D184" s="45"/>
      <c r="E184" s="45"/>
      <c r="F184" s="45"/>
      <c r="G184" s="123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6.5">
      <c r="A185" s="45"/>
      <c r="B185" s="45"/>
      <c r="C185" s="45"/>
      <c r="D185" s="45"/>
      <c r="E185" s="45"/>
      <c r="F185" s="45"/>
      <c r="G185" s="123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6.5">
      <c r="A186" s="45"/>
      <c r="B186" s="45"/>
      <c r="C186" s="45"/>
      <c r="D186" s="45"/>
      <c r="E186" s="45"/>
      <c r="F186" s="45"/>
      <c r="G186" s="123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6.5">
      <c r="A187" s="45"/>
      <c r="B187" s="45"/>
      <c r="C187" s="45"/>
      <c r="D187" s="45"/>
      <c r="E187" s="45"/>
      <c r="F187" s="45"/>
      <c r="G187" s="123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6.5">
      <c r="A188" s="45"/>
      <c r="B188" s="45"/>
      <c r="C188" s="45"/>
      <c r="D188" s="45"/>
      <c r="E188" s="45"/>
      <c r="F188" s="45"/>
      <c r="G188" s="123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6.5">
      <c r="A189" s="45"/>
      <c r="B189" s="45"/>
      <c r="C189" s="45"/>
      <c r="D189" s="45"/>
      <c r="E189" s="45"/>
      <c r="F189" s="45"/>
      <c r="G189" s="123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6.5">
      <c r="A190" s="45"/>
      <c r="B190" s="45"/>
      <c r="C190" s="45"/>
      <c r="D190" s="45"/>
      <c r="E190" s="45"/>
      <c r="F190" s="45"/>
      <c r="G190" s="123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6.5">
      <c r="A191" s="45"/>
      <c r="B191" s="45"/>
      <c r="C191" s="45"/>
      <c r="D191" s="45"/>
      <c r="E191" s="45"/>
      <c r="F191" s="45"/>
      <c r="G191" s="123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6.5">
      <c r="A192" s="45"/>
      <c r="B192" s="45"/>
      <c r="C192" s="45"/>
      <c r="D192" s="45"/>
      <c r="E192" s="45"/>
      <c r="F192" s="45"/>
      <c r="G192" s="123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6.5">
      <c r="A193" s="45"/>
      <c r="B193" s="45"/>
      <c r="C193" s="45"/>
      <c r="D193" s="45"/>
      <c r="E193" s="45"/>
      <c r="F193" s="45"/>
      <c r="G193" s="123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6.5">
      <c r="A194" s="45"/>
      <c r="B194" s="45"/>
      <c r="C194" s="45"/>
      <c r="D194" s="45"/>
      <c r="E194" s="45"/>
      <c r="F194" s="45"/>
      <c r="G194" s="123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6.5">
      <c r="A195" s="45"/>
      <c r="B195" s="45"/>
      <c r="C195" s="45"/>
      <c r="D195" s="45"/>
      <c r="E195" s="45"/>
      <c r="F195" s="45"/>
      <c r="G195" s="123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6.5">
      <c r="A196" s="45"/>
      <c r="B196" s="45"/>
      <c r="C196" s="45"/>
      <c r="D196" s="45"/>
      <c r="E196" s="45"/>
      <c r="F196" s="45"/>
      <c r="G196" s="123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6.5">
      <c r="A197" s="45"/>
      <c r="B197" s="45"/>
      <c r="C197" s="45"/>
      <c r="D197" s="45"/>
      <c r="E197" s="45"/>
      <c r="F197" s="45"/>
      <c r="G197" s="123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6.5">
      <c r="A198" s="45"/>
      <c r="B198" s="45"/>
      <c r="C198" s="45"/>
      <c r="D198" s="45"/>
      <c r="E198" s="45"/>
      <c r="F198" s="45"/>
      <c r="G198" s="123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6.5">
      <c r="A199" s="45"/>
      <c r="B199" s="45"/>
      <c r="C199" s="45"/>
      <c r="D199" s="45"/>
      <c r="E199" s="45"/>
      <c r="F199" s="45"/>
      <c r="G199" s="123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6.5">
      <c r="A200" s="45"/>
      <c r="B200" s="45"/>
      <c r="C200" s="45"/>
      <c r="D200" s="45"/>
      <c r="E200" s="45"/>
      <c r="F200" s="45"/>
      <c r="G200" s="123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6.5">
      <c r="A201" s="45"/>
      <c r="B201" s="45"/>
      <c r="C201" s="45"/>
      <c r="D201" s="45"/>
      <c r="E201" s="45"/>
      <c r="F201" s="45"/>
      <c r="G201" s="123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6.5">
      <c r="A202" s="45"/>
      <c r="B202" s="45"/>
      <c r="C202" s="45"/>
      <c r="D202" s="45"/>
      <c r="E202" s="45"/>
      <c r="F202" s="45"/>
      <c r="G202" s="123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6.5">
      <c r="A203" s="45"/>
      <c r="B203" s="45"/>
      <c r="C203" s="45"/>
      <c r="D203" s="45"/>
      <c r="E203" s="45"/>
      <c r="F203" s="45"/>
      <c r="G203" s="123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6.5">
      <c r="A204" s="45"/>
      <c r="B204" s="45"/>
      <c r="C204" s="45"/>
      <c r="D204" s="45"/>
      <c r="E204" s="45"/>
      <c r="F204" s="45"/>
      <c r="G204" s="123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6.5">
      <c r="A205" s="45"/>
      <c r="B205" s="45"/>
      <c r="C205" s="45"/>
      <c r="D205" s="45"/>
      <c r="E205" s="45"/>
      <c r="F205" s="45"/>
      <c r="G205" s="123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6.5">
      <c r="A206" s="45"/>
      <c r="B206" s="45"/>
      <c r="C206" s="45"/>
      <c r="D206" s="45"/>
      <c r="E206" s="45"/>
      <c r="F206" s="45"/>
      <c r="G206" s="123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6.5">
      <c r="A207" s="45"/>
      <c r="B207" s="45"/>
      <c r="C207" s="45"/>
      <c r="D207" s="45"/>
      <c r="E207" s="45"/>
      <c r="F207" s="45"/>
      <c r="G207" s="123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6.5">
      <c r="A208" s="45"/>
      <c r="B208" s="45"/>
      <c r="C208" s="45"/>
      <c r="D208" s="45"/>
      <c r="E208" s="45"/>
      <c r="F208" s="45"/>
      <c r="G208" s="123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6.5">
      <c r="A209" s="45"/>
      <c r="B209" s="45"/>
      <c r="C209" s="45"/>
      <c r="D209" s="45"/>
      <c r="E209" s="45"/>
      <c r="F209" s="45"/>
      <c r="G209" s="123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6.5">
      <c r="A210" s="45"/>
      <c r="B210" s="45"/>
      <c r="C210" s="45"/>
      <c r="D210" s="45"/>
      <c r="E210" s="45"/>
      <c r="F210" s="45"/>
      <c r="G210" s="123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6.5">
      <c r="A211" s="45"/>
      <c r="B211" s="45"/>
      <c r="C211" s="45"/>
      <c r="D211" s="45"/>
      <c r="E211" s="45"/>
      <c r="F211" s="45"/>
      <c r="G211" s="123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6.5">
      <c r="A212" s="45"/>
      <c r="B212" s="45"/>
      <c r="C212" s="45"/>
      <c r="D212" s="45"/>
      <c r="E212" s="45"/>
      <c r="F212" s="45"/>
      <c r="G212" s="123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6.5">
      <c r="A213" s="45"/>
      <c r="B213" s="45"/>
      <c r="C213" s="45"/>
      <c r="D213" s="45"/>
      <c r="E213" s="45"/>
      <c r="F213" s="45"/>
      <c r="G213" s="123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6.5">
      <c r="A214" s="45"/>
      <c r="B214" s="45"/>
      <c r="C214" s="45"/>
      <c r="D214" s="45"/>
      <c r="E214" s="45"/>
      <c r="F214" s="45"/>
      <c r="G214" s="123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6.5">
      <c r="A215" s="45"/>
      <c r="B215" s="45"/>
      <c r="C215" s="45"/>
      <c r="D215" s="45"/>
      <c r="E215" s="45"/>
      <c r="F215" s="45"/>
      <c r="G215" s="123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6.5">
      <c r="A216" s="45"/>
      <c r="B216" s="45"/>
      <c r="C216" s="45"/>
      <c r="D216" s="45"/>
      <c r="E216" s="45"/>
      <c r="F216" s="45"/>
      <c r="G216" s="123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6.5">
      <c r="A217" s="45"/>
      <c r="B217" s="45"/>
      <c r="C217" s="45"/>
      <c r="D217" s="45"/>
      <c r="E217" s="45"/>
      <c r="F217" s="45"/>
      <c r="G217" s="123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6.5">
      <c r="A218" s="45"/>
      <c r="B218" s="45"/>
      <c r="C218" s="45"/>
      <c r="D218" s="45"/>
      <c r="E218" s="45"/>
      <c r="F218" s="45"/>
      <c r="G218" s="123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6.5">
      <c r="A219" s="45"/>
      <c r="B219" s="45"/>
      <c r="C219" s="45"/>
      <c r="D219" s="45"/>
      <c r="E219" s="45"/>
      <c r="F219" s="45"/>
      <c r="G219" s="123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6.5">
      <c r="A220" s="45"/>
      <c r="B220" s="45"/>
      <c r="C220" s="45"/>
      <c r="D220" s="45"/>
      <c r="E220" s="45"/>
      <c r="F220" s="45"/>
      <c r="G220" s="123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6.5">
      <c r="A221" s="45"/>
      <c r="B221" s="45"/>
      <c r="C221" s="45"/>
      <c r="D221" s="45"/>
      <c r="E221" s="45"/>
      <c r="F221" s="45"/>
      <c r="G221" s="123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6.5">
      <c r="A222" s="45"/>
      <c r="B222" s="45"/>
      <c r="C222" s="45"/>
      <c r="D222" s="45"/>
      <c r="E222" s="45"/>
      <c r="F222" s="45"/>
      <c r="G222" s="123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6.5">
      <c r="A223" s="45"/>
      <c r="B223" s="45"/>
      <c r="C223" s="45"/>
      <c r="D223" s="45"/>
      <c r="E223" s="45"/>
      <c r="F223" s="45"/>
      <c r="G223" s="123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6.5">
      <c r="A224" s="45"/>
      <c r="B224" s="45"/>
      <c r="C224" s="45"/>
      <c r="D224" s="45"/>
      <c r="E224" s="45"/>
      <c r="F224" s="45"/>
      <c r="G224" s="123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6.5">
      <c r="A225" s="45"/>
      <c r="B225" s="45"/>
      <c r="C225" s="45"/>
      <c r="D225" s="45"/>
      <c r="E225" s="45"/>
      <c r="F225" s="45"/>
      <c r="G225" s="123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6.5">
      <c r="A226" s="45"/>
      <c r="B226" s="45"/>
      <c r="C226" s="45"/>
      <c r="D226" s="45"/>
      <c r="E226" s="45"/>
      <c r="F226" s="45"/>
      <c r="G226" s="123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6.5">
      <c r="A227" s="45"/>
      <c r="B227" s="45"/>
      <c r="C227" s="45"/>
      <c r="D227" s="45"/>
      <c r="E227" s="45"/>
      <c r="F227" s="45"/>
      <c r="G227" s="123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6.5">
      <c r="A228" s="45"/>
      <c r="B228" s="45"/>
      <c r="C228" s="45"/>
      <c r="D228" s="45"/>
      <c r="E228" s="45"/>
      <c r="F228" s="45"/>
      <c r="G228" s="123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6.5">
      <c r="A229" s="45"/>
      <c r="B229" s="45"/>
      <c r="C229" s="45"/>
      <c r="D229" s="45"/>
      <c r="E229" s="45"/>
      <c r="F229" s="45"/>
      <c r="G229" s="123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6.5">
      <c r="A230" s="45"/>
      <c r="B230" s="45"/>
      <c r="C230" s="45"/>
      <c r="D230" s="45"/>
      <c r="E230" s="45"/>
      <c r="F230" s="45"/>
      <c r="G230" s="123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6.5">
      <c r="A231" s="45"/>
      <c r="B231" s="45"/>
      <c r="C231" s="45"/>
      <c r="D231" s="45"/>
      <c r="E231" s="45"/>
      <c r="F231" s="45"/>
      <c r="G231" s="123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6.5">
      <c r="A232" s="45"/>
      <c r="B232" s="45"/>
      <c r="C232" s="45"/>
      <c r="D232" s="45"/>
      <c r="E232" s="45"/>
      <c r="F232" s="45"/>
      <c r="G232" s="123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6.5">
      <c r="A233" s="45"/>
      <c r="B233" s="45"/>
      <c r="C233" s="45"/>
      <c r="D233" s="45"/>
      <c r="E233" s="45"/>
      <c r="F233" s="45"/>
      <c r="G233" s="123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6.5">
      <c r="A234" s="45"/>
      <c r="B234" s="45"/>
      <c r="C234" s="45"/>
      <c r="D234" s="45"/>
      <c r="E234" s="45"/>
      <c r="F234" s="45"/>
      <c r="G234" s="123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6.5">
      <c r="A235" s="45"/>
      <c r="B235" s="45"/>
      <c r="C235" s="45"/>
      <c r="D235" s="45"/>
      <c r="E235" s="45"/>
      <c r="F235" s="45"/>
      <c r="G235" s="123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6.5">
      <c r="A236" s="45"/>
      <c r="B236" s="45"/>
      <c r="C236" s="45"/>
      <c r="D236" s="45"/>
      <c r="E236" s="45"/>
      <c r="F236" s="45"/>
      <c r="G236" s="123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6.5">
      <c r="A237" s="45"/>
      <c r="B237" s="45"/>
      <c r="C237" s="45"/>
      <c r="D237" s="45"/>
      <c r="E237" s="45"/>
      <c r="F237" s="45"/>
      <c r="G237" s="123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6.5">
      <c r="A238" s="45"/>
      <c r="B238" s="45"/>
      <c r="C238" s="45"/>
      <c r="D238" s="45"/>
      <c r="E238" s="45"/>
      <c r="F238" s="45"/>
      <c r="G238" s="123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6.5">
      <c r="A239" s="45"/>
      <c r="B239" s="45"/>
      <c r="C239" s="45"/>
      <c r="D239" s="45"/>
      <c r="E239" s="45"/>
      <c r="F239" s="45"/>
      <c r="G239" s="123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6.5">
      <c r="A240" s="45"/>
      <c r="B240" s="45"/>
      <c r="C240" s="45"/>
      <c r="D240" s="45"/>
      <c r="E240" s="45"/>
      <c r="F240" s="45"/>
      <c r="G240" s="123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6.5">
      <c r="A241" s="45"/>
      <c r="B241" s="45"/>
      <c r="C241" s="45"/>
      <c r="D241" s="45"/>
      <c r="E241" s="45"/>
      <c r="F241" s="45"/>
      <c r="G241" s="123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6.5">
      <c r="A242" s="45"/>
      <c r="B242" s="45"/>
      <c r="C242" s="45"/>
      <c r="D242" s="45"/>
      <c r="E242" s="45"/>
      <c r="F242" s="45"/>
      <c r="G242" s="123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6.5">
      <c r="A243" s="45"/>
      <c r="B243" s="45"/>
      <c r="C243" s="45"/>
      <c r="D243" s="45"/>
      <c r="E243" s="45"/>
      <c r="F243" s="45"/>
      <c r="G243" s="123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6.5">
      <c r="A244" s="45"/>
      <c r="B244" s="45"/>
      <c r="C244" s="45"/>
      <c r="D244" s="45"/>
      <c r="E244" s="45"/>
      <c r="F244" s="45"/>
      <c r="G244" s="123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6.5">
      <c r="A245" s="45"/>
      <c r="B245" s="45"/>
      <c r="C245" s="45"/>
      <c r="D245" s="45"/>
      <c r="E245" s="45"/>
      <c r="F245" s="45"/>
      <c r="G245" s="123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6.5">
      <c r="A246" s="45"/>
      <c r="B246" s="45"/>
      <c r="C246" s="45"/>
      <c r="D246" s="45"/>
      <c r="E246" s="45"/>
      <c r="F246" s="45"/>
      <c r="G246" s="123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6.5">
      <c r="A247" s="45"/>
      <c r="B247" s="45"/>
      <c r="C247" s="45"/>
      <c r="D247" s="45"/>
      <c r="E247" s="45"/>
      <c r="F247" s="45"/>
      <c r="G247" s="123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6.5">
      <c r="A248" s="45"/>
      <c r="B248" s="45"/>
      <c r="C248" s="45"/>
      <c r="D248" s="45"/>
      <c r="E248" s="45"/>
      <c r="F248" s="45"/>
      <c r="G248" s="123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6.5">
      <c r="A249" s="45"/>
      <c r="B249" s="45"/>
      <c r="C249" s="45"/>
      <c r="D249" s="45"/>
      <c r="E249" s="45"/>
      <c r="F249" s="45"/>
      <c r="G249" s="123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6.5">
      <c r="A250" s="45"/>
      <c r="B250" s="45"/>
      <c r="C250" s="45"/>
      <c r="D250" s="45"/>
      <c r="E250" s="45"/>
      <c r="F250" s="45"/>
      <c r="G250" s="123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6.5">
      <c r="A251" s="45"/>
      <c r="B251" s="45"/>
      <c r="C251" s="45"/>
      <c r="D251" s="45"/>
      <c r="E251" s="45"/>
      <c r="F251" s="45"/>
      <c r="G251" s="123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6.5">
      <c r="A252" s="45"/>
      <c r="B252" s="45"/>
      <c r="C252" s="45"/>
      <c r="D252" s="45"/>
      <c r="E252" s="45"/>
      <c r="F252" s="45"/>
      <c r="G252" s="123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6.5">
      <c r="A253" s="45"/>
      <c r="B253" s="45"/>
      <c r="C253" s="45"/>
      <c r="D253" s="45"/>
      <c r="E253" s="45"/>
      <c r="F253" s="45"/>
      <c r="G253" s="123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6.5">
      <c r="A254" s="45"/>
      <c r="B254" s="45"/>
      <c r="C254" s="45"/>
      <c r="D254" s="45"/>
      <c r="E254" s="45"/>
      <c r="F254" s="45"/>
      <c r="G254" s="123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6.5">
      <c r="A255" s="45"/>
      <c r="B255" s="45"/>
      <c r="C255" s="45"/>
      <c r="D255" s="45"/>
      <c r="E255" s="45"/>
      <c r="F255" s="45"/>
      <c r="G255" s="123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6.5">
      <c r="A256" s="45"/>
      <c r="B256" s="45"/>
      <c r="C256" s="45"/>
      <c r="D256" s="45"/>
      <c r="E256" s="45"/>
      <c r="F256" s="45"/>
      <c r="G256" s="123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6.5">
      <c r="A257" s="45"/>
      <c r="B257" s="45"/>
      <c r="C257" s="45"/>
      <c r="D257" s="45"/>
      <c r="E257" s="45"/>
      <c r="F257" s="45"/>
      <c r="G257" s="123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6.5">
      <c r="A258" s="45"/>
      <c r="B258" s="45"/>
      <c r="C258" s="45"/>
      <c r="D258" s="45"/>
      <c r="E258" s="45"/>
      <c r="F258" s="45"/>
      <c r="G258" s="123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6.5">
      <c r="A259" s="45"/>
      <c r="B259" s="45"/>
      <c r="C259" s="45"/>
      <c r="D259" s="45"/>
      <c r="E259" s="45"/>
      <c r="F259" s="45"/>
      <c r="G259" s="123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6.5">
      <c r="A260" s="45"/>
      <c r="B260" s="45"/>
      <c r="C260" s="45"/>
      <c r="D260" s="45"/>
      <c r="E260" s="45"/>
      <c r="F260" s="45"/>
      <c r="G260" s="123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6.5">
      <c r="A261" s="45"/>
      <c r="B261" s="45"/>
      <c r="C261" s="45"/>
      <c r="D261" s="45"/>
      <c r="E261" s="45"/>
      <c r="F261" s="45"/>
      <c r="G261" s="123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6.5">
      <c r="A262" s="45"/>
      <c r="B262" s="45"/>
      <c r="C262" s="45"/>
      <c r="D262" s="45"/>
      <c r="E262" s="45"/>
      <c r="F262" s="45"/>
      <c r="G262" s="123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6.5">
      <c r="A263" s="45"/>
      <c r="B263" s="45"/>
      <c r="C263" s="45"/>
      <c r="D263" s="45"/>
      <c r="E263" s="45"/>
      <c r="F263" s="45"/>
      <c r="G263" s="123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6.5">
      <c r="A264" s="45"/>
      <c r="B264" s="45"/>
      <c r="C264" s="45"/>
      <c r="D264" s="45"/>
      <c r="E264" s="45"/>
      <c r="F264" s="45"/>
      <c r="G264" s="123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6.5">
      <c r="A265" s="45"/>
      <c r="B265" s="45"/>
      <c r="C265" s="45"/>
      <c r="D265" s="45"/>
      <c r="E265" s="45"/>
      <c r="F265" s="45"/>
      <c r="G265" s="123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6.5">
      <c r="A266" s="45"/>
      <c r="B266" s="45"/>
      <c r="C266" s="45"/>
      <c r="D266" s="45"/>
      <c r="E266" s="45"/>
      <c r="F266" s="45"/>
      <c r="G266" s="123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6.5">
      <c r="A267" s="45"/>
      <c r="B267" s="45"/>
      <c r="C267" s="45"/>
      <c r="D267" s="45"/>
      <c r="E267" s="45"/>
      <c r="F267" s="45"/>
      <c r="G267" s="123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6.5">
      <c r="A268" s="45"/>
      <c r="B268" s="45"/>
      <c r="C268" s="45"/>
      <c r="D268" s="45"/>
      <c r="E268" s="45"/>
      <c r="F268" s="45"/>
      <c r="G268" s="123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6.5">
      <c r="A269" s="45"/>
      <c r="B269" s="45"/>
      <c r="C269" s="45"/>
      <c r="D269" s="45"/>
      <c r="E269" s="45"/>
      <c r="F269" s="45"/>
      <c r="G269" s="123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6.5">
      <c r="A270" s="45"/>
      <c r="B270" s="45"/>
      <c r="C270" s="45"/>
      <c r="D270" s="45"/>
      <c r="E270" s="45"/>
      <c r="F270" s="45"/>
      <c r="G270" s="123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6.5">
      <c r="A271" s="45"/>
      <c r="B271" s="45"/>
      <c r="C271" s="45"/>
      <c r="D271" s="45"/>
      <c r="E271" s="45"/>
      <c r="F271" s="45"/>
      <c r="G271" s="123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6.5">
      <c r="A272" s="45"/>
      <c r="B272" s="45"/>
      <c r="C272" s="45"/>
      <c r="D272" s="45"/>
      <c r="E272" s="45"/>
      <c r="F272" s="45"/>
      <c r="G272" s="123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6.5">
      <c r="A273" s="45"/>
      <c r="B273" s="45"/>
      <c r="C273" s="45"/>
      <c r="D273" s="45"/>
      <c r="E273" s="45"/>
      <c r="F273" s="45"/>
      <c r="G273" s="123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6.5">
      <c r="A274" s="45"/>
      <c r="B274" s="45"/>
      <c r="C274" s="45"/>
      <c r="D274" s="45"/>
      <c r="E274" s="45"/>
      <c r="F274" s="45"/>
      <c r="G274" s="123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6.5">
      <c r="A275" s="45"/>
      <c r="B275" s="45"/>
      <c r="C275" s="45"/>
      <c r="D275" s="45"/>
      <c r="E275" s="45"/>
      <c r="F275" s="45"/>
      <c r="G275" s="123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6.5">
      <c r="A276" s="45"/>
      <c r="B276" s="45"/>
      <c r="C276" s="45"/>
      <c r="D276" s="45"/>
      <c r="E276" s="45"/>
      <c r="F276" s="45"/>
      <c r="G276" s="123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6.5">
      <c r="A277" s="45"/>
      <c r="B277" s="45"/>
      <c r="C277" s="45"/>
      <c r="D277" s="45"/>
      <c r="E277" s="45"/>
      <c r="F277" s="45"/>
      <c r="G277" s="123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6.5">
      <c r="A278" s="45"/>
      <c r="B278" s="45"/>
      <c r="C278" s="45"/>
      <c r="D278" s="45"/>
      <c r="E278" s="45"/>
      <c r="F278" s="45"/>
      <c r="G278" s="123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6.5">
      <c r="A279" s="45"/>
      <c r="B279" s="45"/>
      <c r="C279" s="45"/>
      <c r="D279" s="45"/>
      <c r="E279" s="45"/>
      <c r="F279" s="45"/>
      <c r="G279" s="123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6.5">
      <c r="A280" s="45"/>
      <c r="B280" s="45"/>
      <c r="C280" s="45"/>
      <c r="D280" s="45"/>
      <c r="E280" s="45"/>
      <c r="F280" s="45"/>
      <c r="G280" s="123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6.5">
      <c r="A281" s="45"/>
      <c r="B281" s="45"/>
      <c r="C281" s="45"/>
      <c r="D281" s="45"/>
      <c r="E281" s="45"/>
      <c r="F281" s="45"/>
      <c r="G281" s="123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6.5">
      <c r="A282" s="45"/>
      <c r="B282" s="45"/>
      <c r="C282" s="45"/>
      <c r="D282" s="45"/>
      <c r="E282" s="45"/>
      <c r="F282" s="45"/>
      <c r="G282" s="123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6.5">
      <c r="A283" s="45"/>
      <c r="B283" s="45"/>
      <c r="C283" s="45"/>
      <c r="D283" s="45"/>
      <c r="E283" s="45"/>
      <c r="F283" s="45"/>
      <c r="G283" s="123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6.5">
      <c r="A284" s="45"/>
      <c r="B284" s="45"/>
      <c r="C284" s="45"/>
      <c r="D284" s="45"/>
      <c r="E284" s="45"/>
      <c r="F284" s="45"/>
      <c r="G284" s="123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6.5">
      <c r="A285" s="45"/>
      <c r="B285" s="45"/>
      <c r="C285" s="45"/>
      <c r="D285" s="45"/>
      <c r="E285" s="45"/>
      <c r="F285" s="45"/>
      <c r="G285" s="123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6.5">
      <c r="A286" s="45"/>
      <c r="B286" s="45"/>
      <c r="C286" s="45"/>
      <c r="D286" s="45"/>
      <c r="E286" s="45"/>
      <c r="F286" s="45"/>
      <c r="G286" s="123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6.5">
      <c r="A287" s="45"/>
      <c r="B287" s="45"/>
      <c r="C287" s="45"/>
      <c r="D287" s="45"/>
      <c r="E287" s="45"/>
      <c r="F287" s="45"/>
      <c r="G287" s="123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6.5">
      <c r="A288" s="45"/>
      <c r="B288" s="45"/>
      <c r="C288" s="45"/>
      <c r="D288" s="45"/>
      <c r="E288" s="45"/>
      <c r="F288" s="45"/>
      <c r="G288" s="123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6.5">
      <c r="A289" s="45"/>
      <c r="B289" s="45"/>
      <c r="C289" s="45"/>
      <c r="D289" s="45"/>
      <c r="E289" s="45"/>
      <c r="F289" s="45"/>
      <c r="G289" s="123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6.5">
      <c r="A290" s="45"/>
      <c r="B290" s="45"/>
      <c r="C290" s="45"/>
      <c r="D290" s="45"/>
      <c r="E290" s="45"/>
      <c r="F290" s="45"/>
      <c r="G290" s="123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6.5">
      <c r="A291" s="45"/>
      <c r="B291" s="45"/>
      <c r="C291" s="45"/>
      <c r="D291" s="45"/>
      <c r="E291" s="45"/>
      <c r="F291" s="45"/>
      <c r="G291" s="123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6.5">
      <c r="A292" s="45"/>
      <c r="B292" s="45"/>
      <c r="C292" s="45"/>
      <c r="D292" s="45"/>
      <c r="E292" s="45"/>
      <c r="F292" s="45"/>
      <c r="G292" s="123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6.5">
      <c r="A293" s="45"/>
      <c r="B293" s="45"/>
      <c r="C293" s="45"/>
      <c r="D293" s="45"/>
      <c r="E293" s="45"/>
      <c r="F293" s="45"/>
      <c r="G293" s="123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6.5">
      <c r="A294" s="45"/>
      <c r="B294" s="45"/>
      <c r="C294" s="45"/>
      <c r="D294" s="45"/>
      <c r="E294" s="45"/>
      <c r="F294" s="45"/>
      <c r="G294" s="123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6.5">
      <c r="A295" s="45"/>
      <c r="B295" s="45"/>
      <c r="C295" s="45"/>
      <c r="D295" s="45"/>
      <c r="E295" s="45"/>
      <c r="F295" s="45"/>
      <c r="G295" s="123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6.5">
      <c r="A296" s="45"/>
      <c r="B296" s="45"/>
      <c r="C296" s="45"/>
      <c r="D296" s="45"/>
      <c r="E296" s="45"/>
      <c r="F296" s="45"/>
      <c r="G296" s="123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6.5">
      <c r="A297" s="45"/>
      <c r="B297" s="45"/>
      <c r="C297" s="45"/>
      <c r="D297" s="45"/>
      <c r="E297" s="45"/>
      <c r="F297" s="45"/>
      <c r="G297" s="123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6.5">
      <c r="A298" s="45"/>
      <c r="B298" s="45"/>
      <c r="C298" s="45"/>
      <c r="D298" s="45"/>
      <c r="E298" s="45"/>
      <c r="F298" s="45"/>
      <c r="G298" s="123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6.5">
      <c r="A299" s="45"/>
      <c r="B299" s="45"/>
      <c r="C299" s="45"/>
      <c r="D299" s="45"/>
      <c r="E299" s="45"/>
      <c r="F299" s="45"/>
      <c r="G299" s="123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6.5">
      <c r="A300" s="45"/>
      <c r="B300" s="45"/>
      <c r="C300" s="45"/>
      <c r="D300" s="45"/>
      <c r="E300" s="45"/>
      <c r="F300" s="45"/>
      <c r="G300" s="123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6.5">
      <c r="A301" s="45"/>
      <c r="B301" s="45"/>
      <c r="C301" s="45"/>
      <c r="D301" s="45"/>
      <c r="E301" s="45"/>
      <c r="F301" s="45"/>
      <c r="G301" s="123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6.5">
      <c r="A302" s="45"/>
      <c r="B302" s="45"/>
      <c r="C302" s="45"/>
      <c r="D302" s="45"/>
      <c r="E302" s="45"/>
      <c r="F302" s="45"/>
      <c r="G302" s="123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6.5">
      <c r="A303" s="45"/>
      <c r="B303" s="45"/>
      <c r="C303" s="45"/>
      <c r="D303" s="45"/>
      <c r="E303" s="45"/>
      <c r="F303" s="45"/>
      <c r="G303" s="123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6.5">
      <c r="A304" s="45"/>
      <c r="B304" s="45"/>
      <c r="C304" s="45"/>
      <c r="D304" s="45"/>
      <c r="E304" s="45"/>
      <c r="F304" s="45"/>
      <c r="G304" s="123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6.5">
      <c r="A305" s="45"/>
      <c r="B305" s="45"/>
      <c r="C305" s="45"/>
      <c r="D305" s="45"/>
      <c r="E305" s="45"/>
      <c r="F305" s="45"/>
      <c r="G305" s="123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6.5">
      <c r="A306" s="45"/>
      <c r="B306" s="45"/>
      <c r="C306" s="45"/>
      <c r="D306" s="45"/>
      <c r="E306" s="45"/>
      <c r="F306" s="45"/>
      <c r="G306" s="123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6.5">
      <c r="A307" s="45"/>
      <c r="B307" s="45"/>
      <c r="C307" s="45"/>
      <c r="D307" s="45"/>
      <c r="E307" s="45"/>
      <c r="F307" s="45"/>
      <c r="G307" s="123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6.5">
      <c r="A308" s="45"/>
      <c r="B308" s="45"/>
      <c r="C308" s="45"/>
      <c r="D308" s="45"/>
      <c r="E308" s="45"/>
      <c r="F308" s="45"/>
      <c r="G308" s="123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6.5">
      <c r="A309" s="45"/>
      <c r="B309" s="45"/>
      <c r="C309" s="45"/>
      <c r="D309" s="45"/>
      <c r="E309" s="45"/>
      <c r="F309" s="45"/>
      <c r="G309" s="123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6.5">
      <c r="A310" s="45"/>
      <c r="B310" s="45"/>
      <c r="C310" s="45"/>
      <c r="D310" s="45"/>
      <c r="E310" s="45"/>
      <c r="F310" s="45"/>
      <c r="G310" s="123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6.5">
      <c r="A311" s="45"/>
      <c r="B311" s="45"/>
      <c r="C311" s="45"/>
      <c r="D311" s="45"/>
      <c r="E311" s="45"/>
      <c r="F311" s="45"/>
      <c r="G311" s="123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6.5">
      <c r="A312" s="45"/>
      <c r="B312" s="45"/>
      <c r="C312" s="45"/>
      <c r="D312" s="45"/>
      <c r="E312" s="45"/>
      <c r="F312" s="45"/>
      <c r="G312" s="123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6.5">
      <c r="A313" s="45"/>
      <c r="B313" s="45"/>
      <c r="C313" s="45"/>
      <c r="D313" s="45"/>
      <c r="E313" s="45"/>
      <c r="F313" s="45"/>
      <c r="G313" s="123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6.5">
      <c r="A314" s="45"/>
      <c r="B314" s="45"/>
      <c r="C314" s="45"/>
      <c r="D314" s="45"/>
      <c r="E314" s="45"/>
      <c r="F314" s="45"/>
      <c r="G314" s="123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6.5">
      <c r="A315" s="45"/>
      <c r="B315" s="45"/>
      <c r="C315" s="45"/>
      <c r="D315" s="45"/>
      <c r="E315" s="45"/>
      <c r="F315" s="45"/>
      <c r="G315" s="123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6.5">
      <c r="A316" s="45"/>
      <c r="B316" s="45"/>
      <c r="C316" s="45"/>
      <c r="D316" s="45"/>
      <c r="E316" s="45"/>
      <c r="F316" s="45"/>
      <c r="G316" s="123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6.5">
      <c r="A317" s="45"/>
      <c r="B317" s="45"/>
      <c r="C317" s="45"/>
      <c r="D317" s="45"/>
      <c r="E317" s="45"/>
      <c r="F317" s="45"/>
      <c r="G317" s="123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6.5">
      <c r="A318" s="45"/>
      <c r="B318" s="45"/>
      <c r="C318" s="45"/>
      <c r="D318" s="45"/>
      <c r="E318" s="45"/>
      <c r="F318" s="45"/>
      <c r="G318" s="123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6.5">
      <c r="A319" s="45"/>
      <c r="B319" s="45"/>
      <c r="C319" s="45"/>
      <c r="D319" s="45"/>
      <c r="E319" s="45"/>
      <c r="F319" s="45"/>
      <c r="G319" s="123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6.5">
      <c r="A320" s="45"/>
      <c r="B320" s="45"/>
      <c r="C320" s="45"/>
      <c r="D320" s="45"/>
      <c r="E320" s="45"/>
      <c r="F320" s="45"/>
      <c r="G320" s="123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6.5">
      <c r="A321" s="45"/>
      <c r="B321" s="45"/>
      <c r="C321" s="45"/>
      <c r="D321" s="45"/>
      <c r="E321" s="45"/>
      <c r="F321" s="45"/>
      <c r="G321" s="123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6.5">
      <c r="A322" s="45"/>
      <c r="B322" s="45"/>
      <c r="C322" s="45"/>
      <c r="D322" s="45"/>
      <c r="E322" s="45"/>
      <c r="F322" s="45"/>
      <c r="G322" s="123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6.5">
      <c r="A323" s="45"/>
      <c r="B323" s="45"/>
      <c r="C323" s="45"/>
      <c r="D323" s="45"/>
      <c r="E323" s="45"/>
      <c r="F323" s="45"/>
      <c r="G323" s="123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6.5">
      <c r="A324" s="45"/>
      <c r="B324" s="45"/>
      <c r="C324" s="45"/>
      <c r="D324" s="45"/>
      <c r="E324" s="45"/>
      <c r="F324" s="45"/>
      <c r="G324" s="123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6.5">
      <c r="A325" s="45"/>
      <c r="B325" s="45"/>
      <c r="C325" s="45"/>
      <c r="D325" s="45"/>
      <c r="E325" s="45"/>
      <c r="F325" s="45"/>
      <c r="G325" s="123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6.5">
      <c r="A326" s="45"/>
      <c r="B326" s="45"/>
      <c r="C326" s="45"/>
      <c r="D326" s="45"/>
      <c r="E326" s="45"/>
      <c r="F326" s="45"/>
      <c r="G326" s="123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6.5">
      <c r="A327" s="45"/>
      <c r="B327" s="45"/>
      <c r="C327" s="45"/>
      <c r="D327" s="45"/>
      <c r="E327" s="45"/>
      <c r="F327" s="45"/>
      <c r="G327" s="123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6.5">
      <c r="A328" s="45"/>
      <c r="B328" s="45"/>
      <c r="C328" s="45"/>
      <c r="D328" s="45"/>
      <c r="E328" s="45"/>
      <c r="F328" s="45"/>
      <c r="G328" s="123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6.5">
      <c r="A329" s="45"/>
      <c r="B329" s="45"/>
      <c r="C329" s="45"/>
      <c r="D329" s="45"/>
      <c r="E329" s="45"/>
      <c r="F329" s="45"/>
      <c r="G329" s="123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6.5">
      <c r="A330" s="45"/>
      <c r="B330" s="45"/>
      <c r="C330" s="45"/>
      <c r="D330" s="45"/>
      <c r="E330" s="45"/>
      <c r="F330" s="45"/>
      <c r="G330" s="123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6.5">
      <c r="A331" s="45"/>
      <c r="B331" s="45"/>
      <c r="C331" s="45"/>
      <c r="D331" s="45"/>
      <c r="E331" s="45"/>
      <c r="F331" s="45"/>
      <c r="G331" s="123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6.5">
      <c r="A332" s="45"/>
      <c r="B332" s="45"/>
      <c r="C332" s="45"/>
      <c r="D332" s="45"/>
      <c r="E332" s="45"/>
      <c r="F332" s="45"/>
      <c r="G332" s="123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6.5">
      <c r="A333" s="45"/>
      <c r="B333" s="45"/>
      <c r="C333" s="45"/>
      <c r="D333" s="45"/>
      <c r="E333" s="45"/>
      <c r="F333" s="45"/>
      <c r="G333" s="123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6.5">
      <c r="A334" s="45"/>
      <c r="B334" s="45"/>
      <c r="C334" s="45"/>
      <c r="D334" s="45"/>
      <c r="E334" s="45"/>
      <c r="F334" s="45"/>
      <c r="G334" s="123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6.5">
      <c r="A335" s="45"/>
      <c r="B335" s="45"/>
      <c r="C335" s="45"/>
      <c r="D335" s="45"/>
      <c r="E335" s="45"/>
      <c r="F335" s="45"/>
      <c r="G335" s="123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6.5">
      <c r="A336" s="45"/>
      <c r="B336" s="45"/>
      <c r="C336" s="45"/>
      <c r="D336" s="45"/>
      <c r="E336" s="45"/>
      <c r="F336" s="45"/>
      <c r="G336" s="123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6.5">
      <c r="A337" s="45"/>
      <c r="B337" s="45"/>
      <c r="C337" s="45"/>
      <c r="D337" s="45"/>
      <c r="E337" s="45"/>
      <c r="F337" s="45"/>
      <c r="G337" s="123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6.5">
      <c r="A338" s="45"/>
      <c r="B338" s="45"/>
      <c r="C338" s="45"/>
      <c r="D338" s="45"/>
      <c r="E338" s="45"/>
      <c r="F338" s="45"/>
      <c r="G338" s="123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6.5">
      <c r="A339" s="45"/>
      <c r="B339" s="45"/>
      <c r="C339" s="45"/>
      <c r="D339" s="45"/>
      <c r="E339" s="45"/>
      <c r="F339" s="45"/>
      <c r="G339" s="123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6.5">
      <c r="A340" s="45"/>
      <c r="B340" s="45"/>
      <c r="C340" s="45"/>
      <c r="D340" s="45"/>
      <c r="E340" s="45"/>
      <c r="F340" s="45"/>
      <c r="G340" s="123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6.5">
      <c r="A341" s="45"/>
      <c r="B341" s="45"/>
      <c r="C341" s="45"/>
      <c r="D341" s="45"/>
      <c r="E341" s="45"/>
      <c r="F341" s="45"/>
      <c r="G341" s="123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6.5">
      <c r="A342" s="45"/>
      <c r="B342" s="45"/>
      <c r="C342" s="45"/>
      <c r="D342" s="45"/>
      <c r="E342" s="45"/>
      <c r="F342" s="45"/>
      <c r="G342" s="123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6.5">
      <c r="A343" s="45"/>
      <c r="B343" s="45"/>
      <c r="C343" s="45"/>
      <c r="D343" s="45"/>
      <c r="E343" s="45"/>
      <c r="F343" s="45"/>
      <c r="G343" s="123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6.5">
      <c r="A344" s="45"/>
      <c r="B344" s="45"/>
      <c r="C344" s="45"/>
      <c r="D344" s="45"/>
      <c r="E344" s="45"/>
      <c r="F344" s="45"/>
      <c r="G344" s="123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6.5">
      <c r="A345" s="45"/>
      <c r="B345" s="45"/>
      <c r="C345" s="45"/>
      <c r="D345" s="45"/>
      <c r="E345" s="45"/>
      <c r="F345" s="45"/>
      <c r="G345" s="123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6.5">
      <c r="A346" s="45"/>
      <c r="B346" s="45"/>
      <c r="C346" s="45"/>
      <c r="D346" s="45"/>
      <c r="E346" s="45"/>
      <c r="F346" s="45"/>
      <c r="G346" s="123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6.5">
      <c r="A347" s="45"/>
      <c r="B347" s="45"/>
      <c r="C347" s="45"/>
      <c r="D347" s="45"/>
      <c r="E347" s="45"/>
      <c r="F347" s="45"/>
      <c r="G347" s="123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6.5">
      <c r="A348" s="45"/>
      <c r="B348" s="45"/>
      <c r="C348" s="45"/>
      <c r="D348" s="45"/>
      <c r="E348" s="45"/>
      <c r="F348" s="45"/>
      <c r="G348" s="123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6.5">
      <c r="A349" s="45"/>
      <c r="B349" s="45"/>
      <c r="C349" s="45"/>
      <c r="D349" s="45"/>
      <c r="E349" s="45"/>
      <c r="F349" s="45"/>
      <c r="G349" s="123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6.5">
      <c r="A350" s="45"/>
      <c r="B350" s="45"/>
      <c r="C350" s="45"/>
      <c r="D350" s="45"/>
      <c r="E350" s="45"/>
      <c r="F350" s="45"/>
      <c r="G350" s="123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6.5">
      <c r="A351" s="45"/>
      <c r="B351" s="45"/>
      <c r="C351" s="45"/>
      <c r="D351" s="45"/>
      <c r="E351" s="45"/>
      <c r="F351" s="45"/>
      <c r="G351" s="123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6.5">
      <c r="A352" s="45"/>
      <c r="B352" s="45"/>
      <c r="C352" s="45"/>
      <c r="D352" s="45"/>
      <c r="E352" s="45"/>
      <c r="F352" s="45"/>
      <c r="G352" s="123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6.5">
      <c r="A353" s="45"/>
      <c r="B353" s="45"/>
      <c r="C353" s="45"/>
      <c r="D353" s="45"/>
      <c r="E353" s="45"/>
      <c r="F353" s="45"/>
      <c r="G353" s="123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6.5">
      <c r="A354" s="45"/>
      <c r="B354" s="45"/>
      <c r="C354" s="45"/>
      <c r="D354" s="45"/>
      <c r="E354" s="45"/>
      <c r="F354" s="45"/>
      <c r="G354" s="123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6.5">
      <c r="A355" s="45"/>
      <c r="B355" s="45"/>
      <c r="C355" s="45"/>
      <c r="D355" s="45"/>
      <c r="E355" s="45"/>
      <c r="F355" s="45"/>
      <c r="G355" s="123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6.5">
      <c r="A356" s="45"/>
      <c r="B356" s="45"/>
      <c r="C356" s="45"/>
      <c r="D356" s="45"/>
      <c r="E356" s="45"/>
      <c r="F356" s="45"/>
      <c r="G356" s="123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6.5">
      <c r="A357" s="45"/>
      <c r="B357" s="45"/>
      <c r="C357" s="45"/>
      <c r="D357" s="45"/>
      <c r="E357" s="45"/>
      <c r="F357" s="45"/>
      <c r="G357" s="123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6.5">
      <c r="A358" s="45"/>
      <c r="B358" s="45"/>
      <c r="C358" s="45"/>
      <c r="D358" s="45"/>
      <c r="E358" s="45"/>
      <c r="F358" s="45"/>
      <c r="G358" s="123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6.5">
      <c r="A359" s="45"/>
      <c r="B359" s="45"/>
      <c r="C359" s="45"/>
      <c r="D359" s="45"/>
      <c r="E359" s="45"/>
      <c r="F359" s="45"/>
      <c r="G359" s="123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6.5">
      <c r="A360" s="45"/>
      <c r="B360" s="45"/>
      <c r="C360" s="45"/>
      <c r="D360" s="45"/>
      <c r="E360" s="45"/>
      <c r="F360" s="45"/>
      <c r="G360" s="123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6.5">
      <c r="A361" s="45"/>
      <c r="B361" s="45"/>
      <c r="C361" s="45"/>
      <c r="D361" s="45"/>
      <c r="E361" s="45"/>
      <c r="F361" s="45"/>
      <c r="G361" s="123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6.5">
      <c r="A362" s="45"/>
      <c r="B362" s="45"/>
      <c r="C362" s="45"/>
      <c r="D362" s="45"/>
      <c r="E362" s="45"/>
      <c r="F362" s="45"/>
      <c r="G362" s="123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6.5">
      <c r="A363" s="45"/>
      <c r="B363" s="45"/>
      <c r="C363" s="45"/>
      <c r="D363" s="45"/>
      <c r="E363" s="45"/>
      <c r="F363" s="45"/>
      <c r="G363" s="123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6.5">
      <c r="A364" s="45"/>
      <c r="B364" s="45"/>
      <c r="C364" s="45"/>
      <c r="D364" s="45"/>
      <c r="E364" s="45"/>
      <c r="F364" s="45"/>
      <c r="G364" s="123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6.5">
      <c r="A365" s="45"/>
      <c r="B365" s="45"/>
      <c r="C365" s="45"/>
      <c r="D365" s="45"/>
      <c r="E365" s="45"/>
      <c r="F365" s="45"/>
      <c r="G365" s="123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6.5">
      <c r="A366" s="45"/>
      <c r="B366" s="45"/>
      <c r="C366" s="45"/>
      <c r="D366" s="45"/>
      <c r="E366" s="45"/>
      <c r="F366" s="45"/>
      <c r="G366" s="123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6.5">
      <c r="A367" s="45"/>
      <c r="B367" s="45"/>
      <c r="C367" s="45"/>
      <c r="D367" s="45"/>
      <c r="E367" s="45"/>
      <c r="F367" s="45"/>
      <c r="G367" s="123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6.5">
      <c r="A368" s="45"/>
      <c r="B368" s="45"/>
      <c r="C368" s="45"/>
      <c r="D368" s="45"/>
      <c r="E368" s="45"/>
      <c r="F368" s="45"/>
      <c r="G368" s="123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6.5">
      <c r="A369" s="45"/>
      <c r="B369" s="45"/>
      <c r="C369" s="45"/>
      <c r="D369" s="45"/>
      <c r="E369" s="45"/>
      <c r="F369" s="45"/>
      <c r="G369" s="123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6.5">
      <c r="A370" s="45"/>
      <c r="B370" s="45"/>
      <c r="C370" s="45"/>
      <c r="D370" s="45"/>
      <c r="E370" s="45"/>
      <c r="F370" s="45"/>
      <c r="G370" s="123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6.5">
      <c r="A371" s="45"/>
      <c r="B371" s="45"/>
      <c r="C371" s="45"/>
      <c r="D371" s="45"/>
      <c r="E371" s="45"/>
      <c r="F371" s="45"/>
      <c r="G371" s="123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6.5">
      <c r="A372" s="45"/>
      <c r="B372" s="45"/>
      <c r="C372" s="45"/>
      <c r="D372" s="45"/>
      <c r="E372" s="45"/>
      <c r="F372" s="45"/>
      <c r="G372" s="123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6.5">
      <c r="A373" s="45"/>
      <c r="B373" s="45"/>
      <c r="C373" s="45"/>
      <c r="D373" s="45"/>
      <c r="E373" s="45"/>
      <c r="F373" s="45"/>
      <c r="G373" s="123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6.5">
      <c r="A374" s="45"/>
      <c r="B374" s="45"/>
      <c r="C374" s="45"/>
      <c r="D374" s="45"/>
      <c r="E374" s="45"/>
      <c r="F374" s="45"/>
      <c r="G374" s="123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6.5">
      <c r="A375" s="45"/>
      <c r="B375" s="45"/>
      <c r="C375" s="45"/>
      <c r="D375" s="45"/>
      <c r="E375" s="45"/>
      <c r="F375" s="45"/>
      <c r="G375" s="123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6.5">
      <c r="A376" s="45"/>
      <c r="B376" s="45"/>
      <c r="C376" s="45"/>
      <c r="D376" s="45"/>
      <c r="E376" s="45"/>
      <c r="F376" s="45"/>
      <c r="G376" s="123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6.5">
      <c r="A377" s="45"/>
      <c r="B377" s="45"/>
      <c r="C377" s="45"/>
      <c r="D377" s="45"/>
      <c r="E377" s="45"/>
      <c r="F377" s="45"/>
      <c r="G377" s="123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6.5">
      <c r="A378" s="45"/>
      <c r="B378" s="45"/>
      <c r="C378" s="45"/>
      <c r="D378" s="45"/>
      <c r="E378" s="45"/>
      <c r="F378" s="45"/>
      <c r="G378" s="123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6.5">
      <c r="A379" s="45"/>
      <c r="B379" s="45"/>
      <c r="C379" s="45"/>
      <c r="D379" s="45"/>
      <c r="E379" s="45"/>
      <c r="F379" s="45"/>
      <c r="G379" s="123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6.5">
      <c r="A380" s="45"/>
      <c r="B380" s="45"/>
      <c r="C380" s="45"/>
      <c r="D380" s="45"/>
      <c r="E380" s="45"/>
      <c r="F380" s="45"/>
      <c r="G380" s="123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6.5">
      <c r="A381" s="45"/>
      <c r="B381" s="45"/>
      <c r="C381" s="45"/>
      <c r="D381" s="45"/>
      <c r="E381" s="45"/>
      <c r="F381" s="45"/>
      <c r="G381" s="123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6.5">
      <c r="A382" s="45"/>
      <c r="B382" s="45"/>
      <c r="C382" s="45"/>
      <c r="D382" s="45"/>
      <c r="E382" s="45"/>
      <c r="F382" s="45"/>
      <c r="G382" s="123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6.5">
      <c r="A383" s="45"/>
      <c r="B383" s="45"/>
      <c r="C383" s="45"/>
      <c r="D383" s="45"/>
      <c r="E383" s="45"/>
      <c r="F383" s="45"/>
      <c r="G383" s="123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6.5">
      <c r="A384" s="45"/>
      <c r="B384" s="45"/>
      <c r="C384" s="45"/>
      <c r="D384" s="45"/>
      <c r="E384" s="45"/>
      <c r="F384" s="45"/>
      <c r="G384" s="123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6.5">
      <c r="A385" s="45"/>
      <c r="B385" s="45"/>
      <c r="C385" s="45"/>
      <c r="D385" s="45"/>
      <c r="E385" s="45"/>
      <c r="F385" s="45"/>
      <c r="G385" s="123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6.5">
      <c r="A386" s="45"/>
      <c r="B386" s="45"/>
      <c r="C386" s="45"/>
      <c r="D386" s="45"/>
      <c r="E386" s="45"/>
      <c r="F386" s="45"/>
      <c r="G386" s="123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6.5">
      <c r="A387" s="45"/>
      <c r="B387" s="45"/>
      <c r="C387" s="45"/>
      <c r="D387" s="45"/>
      <c r="E387" s="45"/>
      <c r="F387" s="45"/>
      <c r="G387" s="123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6.5">
      <c r="A388" s="45"/>
      <c r="B388" s="45"/>
      <c r="C388" s="45"/>
      <c r="D388" s="45"/>
      <c r="E388" s="45"/>
      <c r="F388" s="45"/>
      <c r="G388" s="123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6.5">
      <c r="A389" s="45"/>
      <c r="B389" s="45"/>
      <c r="C389" s="45"/>
      <c r="D389" s="45"/>
      <c r="E389" s="45"/>
      <c r="F389" s="45"/>
      <c r="G389" s="123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6.5">
      <c r="A390" s="45"/>
      <c r="B390" s="45"/>
      <c r="C390" s="45"/>
      <c r="D390" s="45"/>
      <c r="E390" s="45"/>
      <c r="F390" s="45"/>
      <c r="G390" s="123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6.5">
      <c r="A391" s="45"/>
      <c r="B391" s="45"/>
      <c r="C391" s="45"/>
      <c r="D391" s="45"/>
      <c r="E391" s="45"/>
      <c r="F391" s="45"/>
      <c r="G391" s="123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6.5">
      <c r="A392" s="45"/>
      <c r="B392" s="45"/>
      <c r="C392" s="45"/>
      <c r="D392" s="45"/>
      <c r="E392" s="45"/>
      <c r="F392" s="45"/>
      <c r="G392" s="123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6.5">
      <c r="A393" s="45"/>
      <c r="B393" s="45"/>
      <c r="C393" s="45"/>
      <c r="D393" s="45"/>
      <c r="E393" s="45"/>
      <c r="F393" s="45"/>
      <c r="G393" s="123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6.5">
      <c r="A394" s="45"/>
      <c r="B394" s="45"/>
      <c r="C394" s="45"/>
      <c r="D394" s="45"/>
      <c r="E394" s="45"/>
      <c r="F394" s="45"/>
      <c r="G394" s="123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6.5">
      <c r="A395" s="45"/>
      <c r="B395" s="45"/>
      <c r="C395" s="45"/>
      <c r="D395" s="45"/>
      <c r="E395" s="45"/>
      <c r="F395" s="45"/>
      <c r="G395" s="123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6.5">
      <c r="A396" s="45"/>
      <c r="B396" s="45"/>
      <c r="C396" s="45"/>
      <c r="D396" s="45"/>
      <c r="E396" s="45"/>
      <c r="F396" s="45"/>
      <c r="G396" s="123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6.5">
      <c r="A397" s="45"/>
      <c r="B397" s="45"/>
      <c r="C397" s="45"/>
      <c r="D397" s="45"/>
      <c r="E397" s="45"/>
      <c r="F397" s="45"/>
      <c r="G397" s="123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6.5">
      <c r="A398" s="45"/>
      <c r="B398" s="45"/>
      <c r="C398" s="45"/>
      <c r="D398" s="45"/>
      <c r="E398" s="45"/>
      <c r="F398" s="45"/>
      <c r="G398" s="123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6.5">
      <c r="A399" s="45"/>
      <c r="B399" s="45"/>
      <c r="C399" s="45"/>
      <c r="D399" s="45"/>
      <c r="E399" s="45"/>
      <c r="F399" s="45"/>
      <c r="G399" s="123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6.5">
      <c r="A400" s="45"/>
      <c r="B400" s="45"/>
      <c r="C400" s="45"/>
      <c r="D400" s="45"/>
      <c r="E400" s="45"/>
      <c r="F400" s="45"/>
      <c r="G400" s="123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6.5">
      <c r="A401" s="45"/>
      <c r="B401" s="45"/>
      <c r="C401" s="45"/>
      <c r="D401" s="45"/>
      <c r="E401" s="45"/>
      <c r="F401" s="45"/>
      <c r="G401" s="123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6.5">
      <c r="A402" s="45"/>
      <c r="B402" s="45"/>
      <c r="C402" s="45"/>
      <c r="D402" s="45"/>
      <c r="E402" s="45"/>
      <c r="F402" s="45"/>
      <c r="G402" s="123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6.5">
      <c r="A403" s="45"/>
      <c r="B403" s="45"/>
      <c r="C403" s="45"/>
      <c r="D403" s="45"/>
      <c r="E403" s="45"/>
      <c r="F403" s="45"/>
      <c r="G403" s="123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6.5">
      <c r="A404" s="45"/>
      <c r="B404" s="45"/>
      <c r="C404" s="45"/>
      <c r="D404" s="45"/>
      <c r="E404" s="45"/>
      <c r="F404" s="45"/>
      <c r="G404" s="123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6.5">
      <c r="A405" s="45"/>
      <c r="B405" s="45"/>
      <c r="C405" s="45"/>
      <c r="D405" s="45"/>
      <c r="E405" s="45"/>
      <c r="F405" s="45"/>
      <c r="G405" s="123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6.5">
      <c r="A406" s="45"/>
      <c r="B406" s="45"/>
      <c r="C406" s="45"/>
      <c r="D406" s="45"/>
      <c r="E406" s="45"/>
      <c r="F406" s="45"/>
      <c r="G406" s="123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6.5">
      <c r="A407" s="45"/>
      <c r="B407" s="45"/>
      <c r="C407" s="45"/>
      <c r="D407" s="45"/>
      <c r="E407" s="45"/>
      <c r="F407" s="45"/>
      <c r="G407" s="123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6.5">
      <c r="A408" s="45"/>
      <c r="B408" s="45"/>
      <c r="C408" s="45"/>
      <c r="D408" s="45"/>
      <c r="E408" s="45"/>
      <c r="F408" s="45"/>
      <c r="G408" s="123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6.5">
      <c r="A409" s="45"/>
      <c r="B409" s="45"/>
      <c r="C409" s="45"/>
      <c r="D409" s="45"/>
      <c r="E409" s="45"/>
      <c r="F409" s="45"/>
      <c r="G409" s="123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6.5">
      <c r="A410" s="45"/>
      <c r="B410" s="45"/>
      <c r="C410" s="45"/>
      <c r="D410" s="45"/>
      <c r="E410" s="45"/>
      <c r="F410" s="45"/>
      <c r="G410" s="123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6.5">
      <c r="A411" s="45"/>
      <c r="B411" s="45"/>
      <c r="C411" s="45"/>
      <c r="D411" s="45"/>
      <c r="E411" s="45"/>
      <c r="F411" s="45"/>
      <c r="G411" s="123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6.5">
      <c r="A412" s="45"/>
      <c r="B412" s="45"/>
      <c r="C412" s="45"/>
      <c r="D412" s="45"/>
      <c r="E412" s="45"/>
      <c r="F412" s="45"/>
      <c r="G412" s="123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6.5">
      <c r="A413" s="45"/>
      <c r="B413" s="45"/>
      <c r="C413" s="45"/>
      <c r="D413" s="45"/>
      <c r="E413" s="45"/>
      <c r="F413" s="45"/>
      <c r="G413" s="123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6.5">
      <c r="A414" s="45"/>
      <c r="B414" s="45"/>
      <c r="C414" s="45"/>
      <c r="D414" s="45"/>
      <c r="E414" s="45"/>
      <c r="F414" s="45"/>
      <c r="G414" s="123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6.5">
      <c r="A415" s="45"/>
      <c r="B415" s="45"/>
      <c r="C415" s="45"/>
      <c r="D415" s="45"/>
      <c r="E415" s="45"/>
      <c r="F415" s="45"/>
      <c r="G415" s="123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6.5">
      <c r="A416" s="45"/>
      <c r="B416" s="45"/>
      <c r="C416" s="45"/>
      <c r="D416" s="45"/>
      <c r="E416" s="45"/>
      <c r="F416" s="45"/>
      <c r="G416" s="123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6.5">
      <c r="A417" s="45"/>
      <c r="B417" s="45"/>
      <c r="C417" s="45"/>
      <c r="D417" s="45"/>
      <c r="E417" s="45"/>
      <c r="F417" s="45"/>
      <c r="G417" s="123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6.5">
      <c r="A418" s="45"/>
      <c r="B418" s="45"/>
      <c r="C418" s="45"/>
      <c r="D418" s="45"/>
      <c r="E418" s="45"/>
      <c r="F418" s="45"/>
      <c r="G418" s="123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6.5">
      <c r="A419" s="45"/>
      <c r="B419" s="45"/>
      <c r="C419" s="45"/>
      <c r="D419" s="45"/>
      <c r="E419" s="45"/>
      <c r="F419" s="45"/>
      <c r="G419" s="123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6.5">
      <c r="A420" s="45"/>
      <c r="B420" s="45"/>
      <c r="C420" s="45"/>
      <c r="D420" s="45"/>
      <c r="E420" s="45"/>
      <c r="F420" s="45"/>
      <c r="G420" s="123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6.5">
      <c r="A421" s="45"/>
      <c r="B421" s="45"/>
      <c r="C421" s="45"/>
      <c r="D421" s="45"/>
      <c r="E421" s="45"/>
      <c r="F421" s="45"/>
      <c r="G421" s="123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6.5">
      <c r="A422" s="45"/>
      <c r="B422" s="45"/>
      <c r="C422" s="45"/>
      <c r="D422" s="45"/>
      <c r="E422" s="45"/>
      <c r="F422" s="45"/>
      <c r="G422" s="123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6.5">
      <c r="A423" s="45"/>
      <c r="B423" s="45"/>
      <c r="C423" s="45"/>
      <c r="D423" s="45"/>
      <c r="E423" s="45"/>
      <c r="F423" s="45"/>
      <c r="G423" s="123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6.5">
      <c r="A424" s="45"/>
      <c r="B424" s="45"/>
      <c r="C424" s="45"/>
      <c r="D424" s="45"/>
      <c r="E424" s="45"/>
      <c r="F424" s="45"/>
      <c r="G424" s="123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6.5">
      <c r="A425" s="45"/>
      <c r="B425" s="45"/>
      <c r="C425" s="45"/>
      <c r="D425" s="45"/>
      <c r="E425" s="45"/>
      <c r="F425" s="45"/>
      <c r="G425" s="123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6.5">
      <c r="A426" s="45"/>
      <c r="B426" s="45"/>
      <c r="C426" s="45"/>
      <c r="D426" s="45"/>
      <c r="E426" s="45"/>
      <c r="F426" s="45"/>
      <c r="G426" s="123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6.5">
      <c r="A427" s="45"/>
      <c r="B427" s="45"/>
      <c r="C427" s="45"/>
      <c r="D427" s="45"/>
      <c r="E427" s="45"/>
      <c r="F427" s="45"/>
      <c r="G427" s="123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6.5">
      <c r="A428" s="45"/>
      <c r="B428" s="45"/>
      <c r="C428" s="45"/>
      <c r="D428" s="45"/>
      <c r="E428" s="45"/>
      <c r="F428" s="45"/>
      <c r="G428" s="123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6.5">
      <c r="A429" s="45"/>
      <c r="B429" s="45"/>
      <c r="C429" s="45"/>
      <c r="D429" s="45"/>
      <c r="E429" s="45"/>
      <c r="F429" s="45"/>
      <c r="G429" s="123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6.5">
      <c r="A430" s="45"/>
      <c r="B430" s="45"/>
      <c r="C430" s="45"/>
      <c r="D430" s="45"/>
      <c r="E430" s="45"/>
      <c r="F430" s="45"/>
      <c r="G430" s="123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6.5">
      <c r="A431" s="45"/>
      <c r="B431" s="45"/>
      <c r="C431" s="45"/>
      <c r="D431" s="45"/>
      <c r="E431" s="45"/>
      <c r="F431" s="45"/>
      <c r="G431" s="123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6.5">
      <c r="A432" s="45"/>
      <c r="B432" s="45"/>
      <c r="C432" s="45"/>
      <c r="D432" s="45"/>
      <c r="E432" s="45"/>
      <c r="F432" s="45"/>
      <c r="G432" s="123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6.5">
      <c r="A433" s="45"/>
      <c r="B433" s="45"/>
      <c r="C433" s="45"/>
      <c r="D433" s="45"/>
      <c r="E433" s="45"/>
      <c r="F433" s="45"/>
      <c r="G433" s="123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6.5">
      <c r="A434" s="45"/>
      <c r="B434" s="45"/>
      <c r="C434" s="45"/>
      <c r="D434" s="45"/>
      <c r="E434" s="45"/>
      <c r="F434" s="45"/>
      <c r="G434" s="123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6.5">
      <c r="A435" s="45"/>
      <c r="B435" s="45"/>
      <c r="C435" s="45"/>
      <c r="D435" s="45"/>
      <c r="E435" s="45"/>
      <c r="F435" s="45"/>
      <c r="G435" s="123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6.5">
      <c r="A436" s="45"/>
      <c r="B436" s="45"/>
      <c r="C436" s="45"/>
      <c r="D436" s="45"/>
      <c r="E436" s="45"/>
      <c r="F436" s="45"/>
      <c r="G436" s="123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6.5">
      <c r="A437" s="45"/>
      <c r="B437" s="45"/>
      <c r="C437" s="45"/>
      <c r="D437" s="45"/>
      <c r="E437" s="45"/>
      <c r="F437" s="45"/>
      <c r="G437" s="123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6.5">
      <c r="A438" s="45"/>
      <c r="B438" s="45"/>
      <c r="C438" s="45"/>
      <c r="D438" s="45"/>
      <c r="E438" s="45"/>
      <c r="F438" s="45"/>
      <c r="G438" s="123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6.5">
      <c r="A439" s="45"/>
      <c r="B439" s="45"/>
      <c r="C439" s="45"/>
      <c r="D439" s="45"/>
      <c r="E439" s="45"/>
      <c r="F439" s="45"/>
      <c r="G439" s="123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6.5">
      <c r="A440" s="45"/>
      <c r="B440" s="45"/>
      <c r="C440" s="45"/>
      <c r="D440" s="45"/>
      <c r="E440" s="45"/>
      <c r="F440" s="45"/>
      <c r="G440" s="123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6.5">
      <c r="A441" s="45"/>
      <c r="B441" s="45"/>
      <c r="C441" s="45"/>
      <c r="D441" s="45"/>
      <c r="E441" s="45"/>
      <c r="F441" s="45"/>
      <c r="G441" s="123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6.5">
      <c r="A442" s="45"/>
      <c r="B442" s="45"/>
      <c r="C442" s="45"/>
      <c r="D442" s="45"/>
      <c r="E442" s="45"/>
      <c r="F442" s="45"/>
      <c r="G442" s="123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6.5">
      <c r="A443" s="45"/>
      <c r="B443" s="45"/>
      <c r="C443" s="45"/>
      <c r="D443" s="45"/>
      <c r="E443" s="45"/>
      <c r="F443" s="45"/>
      <c r="G443" s="123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6.5">
      <c r="A444" s="45"/>
      <c r="B444" s="45"/>
      <c r="C444" s="45"/>
      <c r="D444" s="45"/>
      <c r="E444" s="45"/>
      <c r="F444" s="45"/>
      <c r="G444" s="123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6.5">
      <c r="A445" s="45"/>
      <c r="B445" s="45"/>
      <c r="C445" s="45"/>
      <c r="D445" s="45"/>
      <c r="E445" s="45"/>
      <c r="F445" s="45"/>
      <c r="G445" s="123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6.5">
      <c r="A446" s="45"/>
      <c r="B446" s="45"/>
      <c r="C446" s="45"/>
      <c r="D446" s="45"/>
      <c r="E446" s="45"/>
      <c r="F446" s="45"/>
      <c r="G446" s="123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6.5">
      <c r="A447" s="45"/>
      <c r="B447" s="45"/>
      <c r="C447" s="45"/>
      <c r="D447" s="45"/>
      <c r="E447" s="45"/>
      <c r="F447" s="45"/>
      <c r="G447" s="123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6.5">
      <c r="A448" s="45"/>
      <c r="B448" s="45"/>
      <c r="C448" s="45"/>
      <c r="D448" s="45"/>
      <c r="E448" s="45"/>
      <c r="F448" s="45"/>
      <c r="G448" s="123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6.5">
      <c r="A449" s="45"/>
      <c r="B449" s="45"/>
      <c r="C449" s="45"/>
      <c r="D449" s="45"/>
      <c r="E449" s="45"/>
      <c r="F449" s="45"/>
      <c r="G449" s="123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6.5">
      <c r="A450" s="45"/>
      <c r="B450" s="45"/>
      <c r="C450" s="45"/>
      <c r="D450" s="45"/>
      <c r="E450" s="45"/>
      <c r="F450" s="45"/>
      <c r="G450" s="123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6.5">
      <c r="A451" s="45"/>
      <c r="B451" s="45"/>
      <c r="C451" s="45"/>
      <c r="D451" s="45"/>
      <c r="E451" s="45"/>
      <c r="F451" s="45"/>
      <c r="G451" s="123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6.5">
      <c r="A452" s="45"/>
      <c r="B452" s="45"/>
      <c r="C452" s="45"/>
      <c r="D452" s="45"/>
      <c r="E452" s="45"/>
      <c r="F452" s="45"/>
      <c r="G452" s="123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6.5">
      <c r="A453" s="45"/>
      <c r="B453" s="45"/>
      <c r="C453" s="45"/>
      <c r="D453" s="45"/>
      <c r="E453" s="45"/>
      <c r="F453" s="45"/>
      <c r="G453" s="123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6.5">
      <c r="A454" s="45"/>
      <c r="B454" s="45"/>
      <c r="C454" s="45"/>
      <c r="D454" s="45"/>
      <c r="E454" s="45"/>
      <c r="F454" s="45"/>
      <c r="G454" s="123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6.5">
      <c r="A455" s="45"/>
      <c r="B455" s="45"/>
      <c r="C455" s="45"/>
      <c r="D455" s="45"/>
      <c r="E455" s="45"/>
      <c r="F455" s="45"/>
      <c r="G455" s="123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6.5">
      <c r="A456" s="45"/>
      <c r="B456" s="45"/>
      <c r="C456" s="45"/>
      <c r="D456" s="45"/>
      <c r="E456" s="45"/>
      <c r="F456" s="45"/>
      <c r="G456" s="123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6.5">
      <c r="A457" s="45"/>
      <c r="B457" s="45"/>
      <c r="C457" s="45"/>
      <c r="D457" s="45"/>
      <c r="E457" s="45"/>
      <c r="F457" s="45"/>
      <c r="G457" s="123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6.5">
      <c r="A458" s="45"/>
      <c r="B458" s="45"/>
      <c r="C458" s="45"/>
      <c r="D458" s="45"/>
      <c r="E458" s="45"/>
      <c r="F458" s="45"/>
      <c r="G458" s="123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6.5">
      <c r="A459" s="45"/>
      <c r="B459" s="45"/>
      <c r="C459" s="45"/>
      <c r="D459" s="45"/>
      <c r="E459" s="45"/>
      <c r="F459" s="45"/>
      <c r="G459" s="123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6.5">
      <c r="A460" s="45"/>
      <c r="B460" s="45"/>
      <c r="C460" s="45"/>
      <c r="D460" s="45"/>
      <c r="E460" s="45"/>
      <c r="F460" s="45"/>
      <c r="G460" s="123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6.5">
      <c r="A461" s="45"/>
      <c r="B461" s="45"/>
      <c r="C461" s="45"/>
      <c r="D461" s="45"/>
      <c r="E461" s="45"/>
      <c r="F461" s="45"/>
      <c r="G461" s="123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6.5">
      <c r="A462" s="45"/>
      <c r="B462" s="45"/>
      <c r="C462" s="45"/>
      <c r="D462" s="45"/>
      <c r="E462" s="45"/>
      <c r="F462" s="45"/>
      <c r="G462" s="123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6.5">
      <c r="A463" s="45"/>
      <c r="B463" s="45"/>
      <c r="C463" s="45"/>
      <c r="D463" s="45"/>
      <c r="E463" s="45"/>
      <c r="F463" s="45"/>
      <c r="G463" s="123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6.5">
      <c r="A464" s="45"/>
      <c r="B464" s="45"/>
      <c r="C464" s="45"/>
      <c r="D464" s="45"/>
      <c r="E464" s="45"/>
      <c r="F464" s="45"/>
      <c r="G464" s="123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6.5">
      <c r="A465" s="45"/>
      <c r="B465" s="45"/>
      <c r="C465" s="45"/>
      <c r="D465" s="45"/>
      <c r="E465" s="45"/>
      <c r="F465" s="45"/>
      <c r="G465" s="123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6.5">
      <c r="A466" s="45"/>
      <c r="B466" s="45"/>
      <c r="C466" s="45"/>
      <c r="D466" s="45"/>
      <c r="E466" s="45"/>
      <c r="F466" s="45"/>
      <c r="G466" s="123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6.5">
      <c r="A467" s="45"/>
      <c r="B467" s="45"/>
      <c r="C467" s="45"/>
      <c r="D467" s="45"/>
      <c r="E467" s="45"/>
      <c r="F467" s="45"/>
      <c r="G467" s="123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6.5">
      <c r="A468" s="45"/>
      <c r="B468" s="45"/>
      <c r="C468" s="45"/>
      <c r="D468" s="45"/>
      <c r="E468" s="45"/>
      <c r="F468" s="45"/>
      <c r="G468" s="123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6.5">
      <c r="A469" s="45"/>
      <c r="B469" s="45"/>
      <c r="C469" s="45"/>
      <c r="D469" s="45"/>
      <c r="E469" s="45"/>
      <c r="F469" s="45"/>
      <c r="G469" s="123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6.5">
      <c r="A470" s="45"/>
      <c r="B470" s="45"/>
      <c r="C470" s="45"/>
      <c r="D470" s="45"/>
      <c r="E470" s="45"/>
      <c r="F470" s="45"/>
      <c r="G470" s="123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6.5">
      <c r="A471" s="45"/>
      <c r="B471" s="45"/>
      <c r="C471" s="45"/>
      <c r="D471" s="45"/>
      <c r="E471" s="45"/>
      <c r="F471" s="45"/>
      <c r="G471" s="123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6.5">
      <c r="A472" s="45"/>
      <c r="B472" s="45"/>
      <c r="C472" s="45"/>
      <c r="D472" s="45"/>
      <c r="E472" s="45"/>
      <c r="F472" s="45"/>
      <c r="G472" s="123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6.5">
      <c r="A473" s="45"/>
      <c r="B473" s="45"/>
      <c r="C473" s="45"/>
      <c r="D473" s="45"/>
      <c r="E473" s="45"/>
      <c r="F473" s="45"/>
      <c r="G473" s="123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6.5">
      <c r="A474" s="45"/>
      <c r="B474" s="45"/>
      <c r="C474" s="45"/>
      <c r="D474" s="45"/>
      <c r="E474" s="45"/>
      <c r="F474" s="45"/>
      <c r="G474" s="123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6.5">
      <c r="A475" s="45"/>
      <c r="B475" s="45"/>
      <c r="C475" s="45"/>
      <c r="D475" s="45"/>
      <c r="E475" s="45"/>
      <c r="F475" s="45"/>
      <c r="G475" s="123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6.5">
      <c r="A476" s="45"/>
      <c r="B476" s="45"/>
      <c r="C476" s="45"/>
      <c r="D476" s="45"/>
      <c r="E476" s="45"/>
      <c r="F476" s="45"/>
      <c r="G476" s="123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6.5">
      <c r="A477" s="45"/>
      <c r="B477" s="45"/>
      <c r="C477" s="45"/>
      <c r="D477" s="45"/>
      <c r="E477" s="45"/>
      <c r="F477" s="45"/>
      <c r="G477" s="123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6.5">
      <c r="A478" s="45"/>
      <c r="B478" s="45"/>
      <c r="C478" s="45"/>
      <c r="D478" s="45"/>
      <c r="E478" s="45"/>
      <c r="F478" s="45"/>
      <c r="G478" s="123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6.5">
      <c r="A479" s="45"/>
      <c r="B479" s="45"/>
      <c r="C479" s="45"/>
      <c r="D479" s="45"/>
      <c r="E479" s="45"/>
      <c r="F479" s="45"/>
      <c r="G479" s="123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6.5">
      <c r="A480" s="45"/>
      <c r="B480" s="45"/>
      <c r="C480" s="45"/>
      <c r="D480" s="45"/>
      <c r="E480" s="45"/>
      <c r="F480" s="45"/>
      <c r="G480" s="123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6.5">
      <c r="A481" s="45"/>
      <c r="B481" s="45"/>
      <c r="C481" s="45"/>
      <c r="D481" s="45"/>
      <c r="E481" s="45"/>
      <c r="F481" s="45"/>
      <c r="G481" s="123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6.5">
      <c r="A482" s="45"/>
      <c r="B482" s="45"/>
      <c r="C482" s="45"/>
      <c r="D482" s="45"/>
      <c r="E482" s="45"/>
      <c r="F482" s="45"/>
      <c r="G482" s="123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6.5">
      <c r="A483" s="45"/>
      <c r="B483" s="45"/>
      <c r="C483" s="45"/>
      <c r="D483" s="45"/>
      <c r="E483" s="45"/>
      <c r="F483" s="45"/>
      <c r="G483" s="123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6.5">
      <c r="A484" s="45"/>
      <c r="B484" s="45"/>
      <c r="C484" s="45"/>
      <c r="D484" s="45"/>
      <c r="E484" s="45"/>
      <c r="F484" s="45"/>
      <c r="G484" s="123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6.5">
      <c r="A485" s="45"/>
      <c r="B485" s="45"/>
      <c r="C485" s="45"/>
      <c r="D485" s="45"/>
      <c r="E485" s="45"/>
      <c r="F485" s="45"/>
      <c r="G485" s="123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6.5">
      <c r="A486" s="45"/>
      <c r="B486" s="45"/>
      <c r="C486" s="45"/>
      <c r="D486" s="45"/>
      <c r="E486" s="45"/>
      <c r="F486" s="45"/>
      <c r="G486" s="123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6.5">
      <c r="A487" s="45"/>
      <c r="B487" s="45"/>
      <c r="C487" s="45"/>
      <c r="D487" s="45"/>
      <c r="E487" s="45"/>
      <c r="F487" s="45"/>
      <c r="G487" s="123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6.5">
      <c r="A488" s="45"/>
      <c r="B488" s="45"/>
      <c r="C488" s="45"/>
      <c r="D488" s="45"/>
      <c r="E488" s="45"/>
      <c r="F488" s="45"/>
      <c r="G488" s="123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6.5">
      <c r="A489" s="45"/>
      <c r="B489" s="45"/>
      <c r="C489" s="45"/>
      <c r="D489" s="45"/>
      <c r="E489" s="45"/>
      <c r="F489" s="45"/>
      <c r="G489" s="123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6.5">
      <c r="A490" s="45"/>
      <c r="B490" s="45"/>
      <c r="C490" s="45"/>
      <c r="D490" s="45"/>
      <c r="E490" s="45"/>
      <c r="F490" s="45"/>
      <c r="G490" s="123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6.5">
      <c r="A491" s="45"/>
      <c r="B491" s="45"/>
      <c r="C491" s="45"/>
      <c r="D491" s="45"/>
      <c r="E491" s="45"/>
      <c r="F491" s="45"/>
      <c r="G491" s="123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6.5">
      <c r="A492" s="45"/>
      <c r="B492" s="45"/>
      <c r="C492" s="45"/>
      <c r="D492" s="45"/>
      <c r="E492" s="45"/>
      <c r="F492" s="45"/>
      <c r="G492" s="123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6.5">
      <c r="A493" s="45"/>
      <c r="B493" s="45"/>
      <c r="C493" s="45"/>
      <c r="D493" s="45"/>
      <c r="E493" s="45"/>
      <c r="F493" s="45"/>
      <c r="G493" s="123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6.5">
      <c r="A494" s="45"/>
      <c r="B494" s="45"/>
      <c r="C494" s="45"/>
      <c r="D494" s="45"/>
      <c r="E494" s="45"/>
      <c r="F494" s="45"/>
      <c r="G494" s="123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6.5">
      <c r="A495" s="45"/>
      <c r="B495" s="45"/>
      <c r="C495" s="45"/>
      <c r="D495" s="45"/>
      <c r="E495" s="45"/>
      <c r="F495" s="45"/>
      <c r="G495" s="123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6.5">
      <c r="A496" s="45"/>
      <c r="B496" s="45"/>
      <c r="C496" s="45"/>
      <c r="D496" s="45"/>
      <c r="E496" s="45"/>
      <c r="F496" s="45"/>
      <c r="G496" s="123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6.5">
      <c r="A497" s="45"/>
      <c r="B497" s="45"/>
      <c r="C497" s="45"/>
      <c r="D497" s="45"/>
      <c r="E497" s="45"/>
      <c r="F497" s="45"/>
      <c r="G497" s="123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6.5">
      <c r="A498" s="45"/>
      <c r="B498" s="45"/>
      <c r="C498" s="45"/>
      <c r="D498" s="45"/>
      <c r="E498" s="45"/>
      <c r="F498" s="45"/>
      <c r="G498" s="123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6.5">
      <c r="A499" s="45"/>
      <c r="B499" s="45"/>
      <c r="C499" s="45"/>
      <c r="D499" s="45"/>
      <c r="E499" s="45"/>
      <c r="F499" s="45"/>
      <c r="G499" s="123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6.5">
      <c r="A500" s="45"/>
      <c r="B500" s="45"/>
      <c r="C500" s="45"/>
      <c r="D500" s="45"/>
      <c r="E500" s="45"/>
      <c r="F500" s="45"/>
      <c r="G500" s="123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6.5">
      <c r="A501" s="45"/>
      <c r="B501" s="45"/>
      <c r="C501" s="45"/>
      <c r="D501" s="45"/>
      <c r="E501" s="45"/>
      <c r="F501" s="45"/>
      <c r="G501" s="123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6.5">
      <c r="A502" s="45"/>
      <c r="B502" s="45"/>
      <c r="C502" s="45"/>
      <c r="D502" s="45"/>
      <c r="E502" s="45"/>
      <c r="F502" s="45"/>
      <c r="G502" s="123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6.5">
      <c r="A503" s="45"/>
      <c r="B503" s="45"/>
      <c r="C503" s="45"/>
      <c r="D503" s="45"/>
      <c r="E503" s="45"/>
      <c r="F503" s="45"/>
      <c r="G503" s="123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6.5">
      <c r="A504" s="45"/>
      <c r="B504" s="45"/>
      <c r="C504" s="45"/>
      <c r="D504" s="45"/>
      <c r="E504" s="45"/>
      <c r="F504" s="45"/>
      <c r="G504" s="123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6.5">
      <c r="A505" s="45"/>
      <c r="B505" s="45"/>
      <c r="C505" s="45"/>
      <c r="D505" s="45"/>
      <c r="E505" s="45"/>
      <c r="F505" s="45"/>
      <c r="G505" s="123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6.5">
      <c r="A506" s="45"/>
      <c r="B506" s="45"/>
      <c r="C506" s="45"/>
      <c r="D506" s="45"/>
      <c r="E506" s="45"/>
      <c r="F506" s="45"/>
      <c r="G506" s="123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6.5">
      <c r="A507" s="45"/>
      <c r="B507" s="45"/>
      <c r="C507" s="45"/>
      <c r="D507" s="45"/>
      <c r="E507" s="45"/>
      <c r="F507" s="45"/>
      <c r="G507" s="123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6.5">
      <c r="A508" s="45"/>
      <c r="B508" s="45"/>
      <c r="C508" s="45"/>
      <c r="D508" s="45"/>
      <c r="E508" s="45"/>
      <c r="F508" s="45"/>
      <c r="G508" s="123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6.5">
      <c r="A509" s="45"/>
      <c r="B509" s="45"/>
      <c r="C509" s="45"/>
      <c r="D509" s="45"/>
      <c r="E509" s="45"/>
      <c r="F509" s="45"/>
      <c r="G509" s="123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6.5">
      <c r="A510" s="45"/>
      <c r="B510" s="45"/>
      <c r="C510" s="45"/>
      <c r="D510" s="45"/>
      <c r="E510" s="45"/>
      <c r="F510" s="45"/>
      <c r="G510" s="123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6.5">
      <c r="A511" s="45"/>
      <c r="B511" s="45"/>
      <c r="C511" s="45"/>
      <c r="D511" s="45"/>
      <c r="E511" s="45"/>
      <c r="F511" s="45"/>
      <c r="G511" s="123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6.5">
      <c r="A512" s="45"/>
      <c r="B512" s="45"/>
      <c r="C512" s="45"/>
      <c r="D512" s="45"/>
      <c r="E512" s="45"/>
      <c r="F512" s="45"/>
      <c r="G512" s="123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6.5">
      <c r="A513" s="45"/>
      <c r="B513" s="45"/>
      <c r="C513" s="45"/>
      <c r="D513" s="45"/>
      <c r="E513" s="45"/>
      <c r="F513" s="45"/>
      <c r="G513" s="123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6.5">
      <c r="A514" s="45"/>
      <c r="B514" s="45"/>
      <c r="C514" s="45"/>
      <c r="D514" s="45"/>
      <c r="E514" s="45"/>
      <c r="F514" s="45"/>
      <c r="G514" s="123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6.5">
      <c r="A515" s="45"/>
      <c r="B515" s="45"/>
      <c r="C515" s="45"/>
      <c r="D515" s="45"/>
      <c r="E515" s="45"/>
      <c r="F515" s="45"/>
      <c r="G515" s="123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6.5">
      <c r="A516" s="45"/>
      <c r="B516" s="45"/>
      <c r="C516" s="45"/>
      <c r="D516" s="45"/>
      <c r="E516" s="45"/>
      <c r="F516" s="45"/>
      <c r="G516" s="123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6.5">
      <c r="A517" s="45"/>
      <c r="B517" s="45"/>
      <c r="C517" s="45"/>
      <c r="D517" s="45"/>
      <c r="E517" s="45"/>
      <c r="F517" s="45"/>
      <c r="G517" s="123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6.5">
      <c r="A518" s="45"/>
      <c r="B518" s="45"/>
      <c r="C518" s="45"/>
      <c r="D518" s="45"/>
      <c r="E518" s="45"/>
      <c r="F518" s="45"/>
      <c r="G518" s="123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6.5">
      <c r="A519" s="45"/>
      <c r="B519" s="45"/>
      <c r="C519" s="45"/>
      <c r="D519" s="45"/>
      <c r="E519" s="45"/>
      <c r="F519" s="45"/>
      <c r="G519" s="123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6.5">
      <c r="A520" s="45"/>
      <c r="B520" s="45"/>
      <c r="C520" s="45"/>
      <c r="D520" s="45"/>
      <c r="E520" s="45"/>
      <c r="F520" s="45"/>
      <c r="G520" s="123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6.5">
      <c r="A521" s="45"/>
      <c r="B521" s="45"/>
      <c r="C521" s="45"/>
      <c r="D521" s="45"/>
      <c r="E521" s="45"/>
      <c r="F521" s="45"/>
      <c r="G521" s="123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6.5">
      <c r="A522" s="45"/>
      <c r="B522" s="45"/>
      <c r="C522" s="45"/>
      <c r="D522" s="45"/>
      <c r="E522" s="45"/>
      <c r="F522" s="45"/>
      <c r="G522" s="123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6.5">
      <c r="A523" s="45"/>
      <c r="B523" s="45"/>
      <c r="C523" s="45"/>
      <c r="D523" s="45"/>
      <c r="E523" s="45"/>
      <c r="F523" s="45"/>
      <c r="G523" s="123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6.5">
      <c r="A524" s="45"/>
      <c r="B524" s="45"/>
      <c r="C524" s="45"/>
      <c r="D524" s="45"/>
      <c r="E524" s="45"/>
      <c r="F524" s="45"/>
      <c r="G524" s="123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6.5">
      <c r="A525" s="45"/>
      <c r="B525" s="45"/>
      <c r="C525" s="45"/>
      <c r="D525" s="45"/>
      <c r="E525" s="45"/>
      <c r="F525" s="45"/>
      <c r="G525" s="123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6.5">
      <c r="A526" s="45"/>
      <c r="B526" s="45"/>
      <c r="C526" s="45"/>
      <c r="D526" s="45"/>
      <c r="E526" s="45"/>
      <c r="F526" s="45"/>
      <c r="G526" s="123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6.5">
      <c r="A527" s="45"/>
      <c r="B527" s="45"/>
      <c r="C527" s="45"/>
      <c r="D527" s="45"/>
      <c r="E527" s="45"/>
      <c r="F527" s="45"/>
      <c r="G527" s="123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6.5">
      <c r="A528" s="45"/>
      <c r="B528" s="45"/>
      <c r="C528" s="45"/>
      <c r="D528" s="45"/>
      <c r="E528" s="45"/>
      <c r="F528" s="45"/>
      <c r="G528" s="123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6.5">
      <c r="A529" s="45"/>
      <c r="B529" s="45"/>
      <c r="C529" s="45"/>
      <c r="D529" s="45"/>
      <c r="E529" s="45"/>
      <c r="F529" s="45"/>
      <c r="G529" s="123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6.5">
      <c r="A530" s="45"/>
      <c r="B530" s="45"/>
      <c r="C530" s="45"/>
      <c r="D530" s="45"/>
      <c r="E530" s="45"/>
      <c r="F530" s="45"/>
      <c r="G530" s="123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6.5">
      <c r="A531" s="45"/>
      <c r="B531" s="45"/>
      <c r="C531" s="45"/>
      <c r="D531" s="45"/>
      <c r="E531" s="45"/>
      <c r="F531" s="45"/>
      <c r="G531" s="123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6.5">
      <c r="A532" s="45"/>
      <c r="B532" s="45"/>
      <c r="C532" s="45"/>
      <c r="D532" s="45"/>
      <c r="E532" s="45"/>
      <c r="F532" s="45"/>
      <c r="G532" s="123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6.5">
      <c r="A533" s="45"/>
      <c r="B533" s="45"/>
      <c r="C533" s="45"/>
      <c r="D533" s="45"/>
      <c r="E533" s="45"/>
      <c r="F533" s="45"/>
      <c r="G533" s="123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6.5">
      <c r="A534" s="45"/>
      <c r="B534" s="45"/>
      <c r="C534" s="45"/>
      <c r="D534" s="45"/>
      <c r="E534" s="45"/>
      <c r="F534" s="45"/>
      <c r="G534" s="123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6.5">
      <c r="A535" s="45"/>
      <c r="B535" s="45"/>
      <c r="C535" s="45"/>
      <c r="D535" s="45"/>
      <c r="E535" s="45"/>
      <c r="F535" s="45"/>
      <c r="G535" s="123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6.5">
      <c r="A536" s="45"/>
      <c r="B536" s="45"/>
      <c r="C536" s="45"/>
      <c r="D536" s="45"/>
      <c r="E536" s="45"/>
      <c r="F536" s="45"/>
      <c r="G536" s="123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6.5">
      <c r="A537" s="45"/>
      <c r="B537" s="45"/>
      <c r="C537" s="45"/>
      <c r="D537" s="45"/>
      <c r="E537" s="45"/>
      <c r="F537" s="45"/>
      <c r="G537" s="123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6.5">
      <c r="A538" s="45"/>
      <c r="B538" s="45"/>
      <c r="C538" s="45"/>
      <c r="D538" s="45"/>
      <c r="E538" s="45"/>
      <c r="F538" s="45"/>
      <c r="G538" s="123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6.5">
      <c r="A539" s="45"/>
      <c r="B539" s="45"/>
      <c r="C539" s="45"/>
      <c r="D539" s="45"/>
      <c r="E539" s="45"/>
      <c r="F539" s="45"/>
      <c r="G539" s="123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6.5">
      <c r="A540" s="45"/>
      <c r="B540" s="45"/>
      <c r="C540" s="45"/>
      <c r="D540" s="45"/>
      <c r="E540" s="45"/>
      <c r="F540" s="45"/>
      <c r="G540" s="123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6.5">
      <c r="A541" s="45"/>
      <c r="B541" s="45"/>
      <c r="C541" s="45"/>
      <c r="D541" s="45"/>
      <c r="E541" s="45"/>
      <c r="F541" s="45"/>
      <c r="G541" s="123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6.5">
      <c r="A542" s="45"/>
      <c r="B542" s="45"/>
      <c r="C542" s="45"/>
      <c r="D542" s="45"/>
      <c r="E542" s="45"/>
      <c r="F542" s="45"/>
      <c r="G542" s="123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6.5">
      <c r="A543" s="45"/>
      <c r="B543" s="45"/>
      <c r="C543" s="45"/>
      <c r="D543" s="45"/>
      <c r="E543" s="45"/>
      <c r="F543" s="45"/>
      <c r="G543" s="123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6.5">
      <c r="A544" s="45"/>
      <c r="B544" s="45"/>
      <c r="C544" s="45"/>
      <c r="D544" s="45"/>
      <c r="E544" s="45"/>
      <c r="F544" s="45"/>
      <c r="G544" s="123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6.5">
      <c r="A545" s="45"/>
      <c r="B545" s="45"/>
      <c r="C545" s="45"/>
      <c r="D545" s="45"/>
      <c r="E545" s="45"/>
      <c r="F545" s="45"/>
      <c r="G545" s="123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6.5">
      <c r="A546" s="45"/>
      <c r="B546" s="45"/>
      <c r="C546" s="45"/>
      <c r="D546" s="45"/>
      <c r="E546" s="45"/>
      <c r="F546" s="45"/>
      <c r="G546" s="123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6.5">
      <c r="A547" s="45"/>
      <c r="B547" s="45"/>
      <c r="C547" s="45"/>
      <c r="D547" s="45"/>
      <c r="E547" s="45"/>
      <c r="F547" s="45"/>
      <c r="G547" s="123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6.5">
      <c r="A548" s="45"/>
      <c r="B548" s="45"/>
      <c r="C548" s="45"/>
      <c r="D548" s="45"/>
      <c r="E548" s="45"/>
      <c r="F548" s="45"/>
      <c r="G548" s="123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6.5">
      <c r="A549" s="45"/>
      <c r="B549" s="45"/>
      <c r="C549" s="45"/>
      <c r="D549" s="45"/>
      <c r="E549" s="45"/>
      <c r="F549" s="45"/>
      <c r="G549" s="123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6.5">
      <c r="A550" s="45"/>
      <c r="B550" s="45"/>
      <c r="C550" s="45"/>
      <c r="D550" s="45"/>
      <c r="E550" s="45"/>
      <c r="F550" s="45"/>
      <c r="G550" s="123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6.5">
      <c r="A551" s="45"/>
      <c r="B551" s="45"/>
      <c r="C551" s="45"/>
      <c r="D551" s="45"/>
      <c r="E551" s="45"/>
      <c r="F551" s="45"/>
      <c r="G551" s="123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6.5">
      <c r="A552" s="45"/>
      <c r="B552" s="45"/>
      <c r="C552" s="45"/>
      <c r="D552" s="45"/>
      <c r="E552" s="45"/>
      <c r="F552" s="45"/>
      <c r="G552" s="123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6.5">
      <c r="A553" s="45"/>
      <c r="B553" s="45"/>
      <c r="C553" s="45"/>
      <c r="D553" s="45"/>
      <c r="E553" s="45"/>
      <c r="F553" s="45"/>
      <c r="G553" s="123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6.5">
      <c r="A554" s="45"/>
      <c r="B554" s="45"/>
      <c r="C554" s="45"/>
      <c r="D554" s="45"/>
      <c r="E554" s="45"/>
      <c r="F554" s="45"/>
      <c r="G554" s="123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6.5">
      <c r="A555" s="45"/>
      <c r="B555" s="45"/>
      <c r="C555" s="45"/>
      <c r="D555" s="45"/>
      <c r="E555" s="45"/>
      <c r="F555" s="45"/>
      <c r="G555" s="123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6.5">
      <c r="A556" s="45"/>
      <c r="B556" s="45"/>
      <c r="C556" s="45"/>
      <c r="D556" s="45"/>
      <c r="E556" s="45"/>
      <c r="F556" s="45"/>
      <c r="G556" s="123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6.5">
      <c r="A557" s="45"/>
      <c r="B557" s="45"/>
      <c r="C557" s="45"/>
      <c r="D557" s="45"/>
      <c r="E557" s="45"/>
      <c r="F557" s="45"/>
      <c r="G557" s="123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6.5">
      <c r="A558" s="45"/>
      <c r="B558" s="45"/>
      <c r="C558" s="45"/>
      <c r="D558" s="45"/>
      <c r="E558" s="45"/>
      <c r="F558" s="45"/>
      <c r="G558" s="123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6.5">
      <c r="A559" s="45"/>
      <c r="B559" s="45"/>
      <c r="C559" s="45"/>
      <c r="D559" s="45"/>
      <c r="E559" s="45"/>
      <c r="F559" s="45"/>
      <c r="G559" s="123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6.5">
      <c r="A560" s="45"/>
      <c r="B560" s="45"/>
      <c r="C560" s="45"/>
      <c r="D560" s="45"/>
      <c r="E560" s="45"/>
      <c r="F560" s="45"/>
      <c r="G560" s="123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6.5">
      <c r="A561" s="45"/>
      <c r="B561" s="45"/>
      <c r="C561" s="45"/>
      <c r="D561" s="45"/>
      <c r="E561" s="45"/>
      <c r="F561" s="45"/>
      <c r="G561" s="123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6.5">
      <c r="A562" s="45"/>
      <c r="B562" s="45"/>
      <c r="C562" s="45"/>
      <c r="D562" s="45"/>
      <c r="E562" s="45"/>
      <c r="F562" s="45"/>
      <c r="G562" s="123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6.5">
      <c r="A563" s="45"/>
      <c r="B563" s="45"/>
      <c r="C563" s="45"/>
      <c r="D563" s="45"/>
      <c r="E563" s="45"/>
      <c r="F563" s="45"/>
      <c r="G563" s="123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6.5">
      <c r="A564" s="45"/>
      <c r="B564" s="45"/>
      <c r="C564" s="45"/>
      <c r="D564" s="45"/>
      <c r="E564" s="45"/>
      <c r="F564" s="45"/>
      <c r="G564" s="123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6.5">
      <c r="A565" s="45"/>
      <c r="B565" s="45"/>
      <c r="C565" s="45"/>
      <c r="D565" s="45"/>
      <c r="E565" s="45"/>
      <c r="F565" s="45"/>
      <c r="G565" s="123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6.5">
      <c r="A566" s="45"/>
      <c r="B566" s="45"/>
      <c r="C566" s="45"/>
      <c r="D566" s="45"/>
      <c r="E566" s="45"/>
      <c r="F566" s="45"/>
      <c r="G566" s="123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6.5">
      <c r="A567" s="45"/>
      <c r="B567" s="45"/>
      <c r="C567" s="45"/>
      <c r="D567" s="45"/>
      <c r="E567" s="45"/>
      <c r="F567" s="45"/>
      <c r="G567" s="123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6.5">
      <c r="A568" s="45"/>
      <c r="B568" s="45"/>
      <c r="C568" s="45"/>
      <c r="D568" s="45"/>
      <c r="E568" s="45"/>
      <c r="F568" s="45"/>
      <c r="G568" s="123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6.5">
      <c r="A569" s="45"/>
      <c r="B569" s="45"/>
      <c r="C569" s="45"/>
      <c r="D569" s="45"/>
      <c r="E569" s="45"/>
      <c r="F569" s="45"/>
      <c r="G569" s="123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6.5">
      <c r="A570" s="45"/>
      <c r="B570" s="45"/>
      <c r="C570" s="45"/>
      <c r="D570" s="45"/>
      <c r="E570" s="45"/>
      <c r="F570" s="45"/>
      <c r="G570" s="123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6.5">
      <c r="A571" s="45"/>
      <c r="B571" s="45"/>
      <c r="C571" s="45"/>
      <c r="D571" s="45"/>
      <c r="E571" s="45"/>
      <c r="F571" s="45"/>
      <c r="G571" s="123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6.5">
      <c r="A572" s="45"/>
      <c r="B572" s="45"/>
      <c r="C572" s="45"/>
      <c r="D572" s="45"/>
      <c r="E572" s="45"/>
      <c r="F572" s="45"/>
      <c r="G572" s="123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6.5">
      <c r="A573" s="45"/>
      <c r="B573" s="45"/>
      <c r="C573" s="45"/>
      <c r="D573" s="45"/>
      <c r="E573" s="45"/>
      <c r="F573" s="45"/>
      <c r="G573" s="123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6.5">
      <c r="A574" s="45"/>
      <c r="B574" s="45"/>
      <c r="C574" s="45"/>
      <c r="D574" s="45"/>
      <c r="E574" s="45"/>
      <c r="F574" s="45"/>
      <c r="G574" s="123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6.5">
      <c r="A575" s="45"/>
      <c r="B575" s="45"/>
      <c r="C575" s="45"/>
      <c r="D575" s="45"/>
      <c r="E575" s="45"/>
      <c r="F575" s="45"/>
      <c r="G575" s="123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6.5">
      <c r="A576" s="45"/>
      <c r="B576" s="45"/>
      <c r="C576" s="45"/>
      <c r="D576" s="45"/>
      <c r="E576" s="45"/>
      <c r="F576" s="45"/>
      <c r="G576" s="123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6.5">
      <c r="A577" s="45"/>
      <c r="B577" s="45"/>
      <c r="C577" s="45"/>
      <c r="D577" s="45"/>
      <c r="E577" s="45"/>
      <c r="F577" s="45"/>
      <c r="G577" s="123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6.5">
      <c r="A578" s="45"/>
      <c r="B578" s="45"/>
      <c r="C578" s="45"/>
      <c r="D578" s="45"/>
      <c r="E578" s="45"/>
      <c r="F578" s="45"/>
      <c r="G578" s="123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6.5">
      <c r="A579" s="45"/>
      <c r="B579" s="45"/>
      <c r="C579" s="45"/>
      <c r="D579" s="45"/>
      <c r="E579" s="45"/>
      <c r="F579" s="45"/>
      <c r="G579" s="123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6.5">
      <c r="A580" s="45"/>
      <c r="B580" s="45"/>
      <c r="C580" s="45"/>
      <c r="D580" s="45"/>
      <c r="E580" s="45"/>
      <c r="F580" s="45"/>
      <c r="G580" s="123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6.5">
      <c r="A581" s="45"/>
      <c r="B581" s="45"/>
      <c r="C581" s="45"/>
      <c r="D581" s="45"/>
      <c r="E581" s="45"/>
      <c r="F581" s="45"/>
      <c r="G581" s="123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6.5">
      <c r="A582" s="45"/>
      <c r="B582" s="45"/>
      <c r="C582" s="45"/>
      <c r="D582" s="45"/>
      <c r="E582" s="45"/>
      <c r="F582" s="45"/>
      <c r="G582" s="123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6.5">
      <c r="A583" s="45"/>
      <c r="B583" s="45"/>
      <c r="C583" s="45"/>
      <c r="D583" s="45"/>
      <c r="E583" s="45"/>
      <c r="F583" s="45"/>
      <c r="G583" s="123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6.5">
      <c r="A584" s="45"/>
      <c r="B584" s="45"/>
      <c r="C584" s="45"/>
      <c r="D584" s="45"/>
      <c r="E584" s="45"/>
      <c r="F584" s="45"/>
      <c r="G584" s="123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6.5">
      <c r="A585" s="45"/>
      <c r="B585" s="45"/>
      <c r="C585" s="45"/>
      <c r="D585" s="45"/>
      <c r="E585" s="45"/>
      <c r="F585" s="45"/>
      <c r="G585" s="123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6.5">
      <c r="A586" s="45"/>
      <c r="B586" s="45"/>
      <c r="C586" s="45"/>
      <c r="D586" s="45"/>
      <c r="E586" s="45"/>
      <c r="F586" s="45"/>
      <c r="G586" s="123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6.5">
      <c r="A587" s="45"/>
      <c r="B587" s="45"/>
      <c r="C587" s="45"/>
      <c r="D587" s="45"/>
      <c r="E587" s="45"/>
      <c r="F587" s="45"/>
      <c r="G587" s="123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6.5">
      <c r="A588" s="45"/>
      <c r="B588" s="45"/>
      <c r="C588" s="45"/>
      <c r="D588" s="45"/>
      <c r="E588" s="45"/>
      <c r="F588" s="45"/>
      <c r="G588" s="123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6.5">
      <c r="A589" s="45"/>
      <c r="B589" s="45"/>
      <c r="C589" s="45"/>
      <c r="D589" s="45"/>
      <c r="E589" s="45"/>
      <c r="F589" s="45"/>
      <c r="G589" s="123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6.5">
      <c r="A590" s="45"/>
      <c r="B590" s="45"/>
      <c r="C590" s="45"/>
      <c r="D590" s="45"/>
      <c r="E590" s="45"/>
      <c r="F590" s="45"/>
      <c r="G590" s="123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6.5">
      <c r="A591" s="45"/>
      <c r="B591" s="45"/>
      <c r="C591" s="45"/>
      <c r="D591" s="45"/>
      <c r="E591" s="45"/>
      <c r="F591" s="45"/>
      <c r="G591" s="123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6.5">
      <c r="A592" s="45"/>
      <c r="B592" s="45"/>
      <c r="C592" s="45"/>
      <c r="D592" s="45"/>
      <c r="E592" s="45"/>
      <c r="F592" s="45"/>
      <c r="G592" s="123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6.5">
      <c r="A593" s="45"/>
      <c r="B593" s="45"/>
      <c r="C593" s="45"/>
      <c r="D593" s="45"/>
      <c r="E593" s="45"/>
      <c r="F593" s="45"/>
      <c r="G593" s="123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6.5">
      <c r="A594" s="45"/>
      <c r="B594" s="45"/>
      <c r="C594" s="45"/>
      <c r="D594" s="45"/>
      <c r="E594" s="45"/>
      <c r="F594" s="45"/>
      <c r="G594" s="123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6.5">
      <c r="A595" s="45"/>
      <c r="B595" s="45"/>
      <c r="C595" s="45"/>
      <c r="D595" s="45"/>
      <c r="E595" s="45"/>
      <c r="F595" s="45"/>
      <c r="G595" s="123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6.5">
      <c r="A596" s="45"/>
      <c r="B596" s="45"/>
      <c r="C596" s="45"/>
      <c r="D596" s="45"/>
      <c r="E596" s="45"/>
      <c r="F596" s="45"/>
      <c r="G596" s="123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6.5">
      <c r="A597" s="45"/>
      <c r="B597" s="45"/>
      <c r="C597" s="45"/>
      <c r="D597" s="45"/>
      <c r="E597" s="45"/>
      <c r="F597" s="45"/>
      <c r="G597" s="123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6.5">
      <c r="A598" s="45"/>
      <c r="B598" s="45"/>
      <c r="C598" s="45"/>
      <c r="D598" s="45"/>
      <c r="E598" s="45"/>
      <c r="F598" s="45"/>
      <c r="G598" s="123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6.5">
      <c r="A599" s="45"/>
      <c r="B599" s="45"/>
      <c r="C599" s="45"/>
      <c r="D599" s="45"/>
      <c r="E599" s="45"/>
      <c r="F599" s="45"/>
      <c r="G599" s="123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6.5">
      <c r="A600" s="45"/>
      <c r="B600" s="45"/>
      <c r="C600" s="45"/>
      <c r="D600" s="45"/>
      <c r="E600" s="45"/>
      <c r="F600" s="45"/>
      <c r="G600" s="123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6.5">
      <c r="A601" s="45"/>
      <c r="B601" s="45"/>
      <c r="C601" s="45"/>
      <c r="D601" s="45"/>
      <c r="E601" s="45"/>
      <c r="F601" s="45"/>
      <c r="G601" s="123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6.5">
      <c r="A602" s="45"/>
      <c r="B602" s="45"/>
      <c r="C602" s="45"/>
      <c r="D602" s="45"/>
      <c r="E602" s="45"/>
      <c r="F602" s="45"/>
      <c r="G602" s="123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6.5">
      <c r="A603" s="45"/>
      <c r="B603" s="45"/>
      <c r="C603" s="45"/>
      <c r="D603" s="45"/>
      <c r="E603" s="45"/>
      <c r="F603" s="45"/>
      <c r="G603" s="123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6.5">
      <c r="A604" s="45"/>
      <c r="B604" s="45"/>
      <c r="C604" s="45"/>
      <c r="D604" s="45"/>
      <c r="E604" s="45"/>
      <c r="F604" s="45"/>
      <c r="G604" s="123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6.5">
      <c r="A605" s="45"/>
      <c r="B605" s="45"/>
      <c r="C605" s="45"/>
      <c r="D605" s="45"/>
      <c r="E605" s="45"/>
      <c r="F605" s="45"/>
      <c r="G605" s="123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6.5">
      <c r="A606" s="45"/>
      <c r="B606" s="45"/>
      <c r="C606" s="45"/>
      <c r="D606" s="45"/>
      <c r="E606" s="45"/>
      <c r="F606" s="45"/>
      <c r="G606" s="123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6.5">
      <c r="A607" s="45"/>
      <c r="B607" s="45"/>
      <c r="C607" s="45"/>
      <c r="D607" s="45"/>
      <c r="E607" s="45"/>
      <c r="F607" s="45"/>
      <c r="G607" s="123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6.5">
      <c r="A608" s="45"/>
      <c r="B608" s="45"/>
      <c r="C608" s="45"/>
      <c r="D608" s="45"/>
      <c r="E608" s="45"/>
      <c r="F608" s="45"/>
      <c r="G608" s="123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6.5">
      <c r="A609" s="45"/>
      <c r="B609" s="45"/>
      <c r="C609" s="45"/>
      <c r="D609" s="45"/>
      <c r="E609" s="45"/>
      <c r="F609" s="45"/>
      <c r="G609" s="123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6.5">
      <c r="A610" s="45"/>
      <c r="B610" s="45"/>
      <c r="C610" s="45"/>
      <c r="D610" s="45"/>
      <c r="E610" s="45"/>
      <c r="F610" s="45"/>
      <c r="G610" s="123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6.5">
      <c r="A611" s="45"/>
      <c r="B611" s="45"/>
      <c r="C611" s="45"/>
      <c r="D611" s="45"/>
      <c r="E611" s="45"/>
      <c r="F611" s="45"/>
      <c r="G611" s="123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6.5">
      <c r="A612" s="45"/>
      <c r="B612" s="45"/>
      <c r="C612" s="45"/>
      <c r="D612" s="45"/>
      <c r="E612" s="45"/>
      <c r="F612" s="45"/>
      <c r="G612" s="123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6.5">
      <c r="A613" s="45"/>
      <c r="B613" s="45"/>
      <c r="C613" s="45"/>
      <c r="D613" s="45"/>
      <c r="E613" s="45"/>
      <c r="F613" s="45"/>
      <c r="G613" s="123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6.5">
      <c r="A614" s="45"/>
      <c r="B614" s="45"/>
      <c r="C614" s="45"/>
      <c r="D614" s="45"/>
      <c r="E614" s="45"/>
      <c r="F614" s="45"/>
      <c r="G614" s="123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6.5">
      <c r="A615" s="45"/>
      <c r="B615" s="45"/>
      <c r="C615" s="45"/>
      <c r="D615" s="45"/>
      <c r="E615" s="45"/>
      <c r="F615" s="45"/>
      <c r="G615" s="123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6.5">
      <c r="A616" s="45"/>
      <c r="B616" s="45"/>
      <c r="C616" s="45"/>
      <c r="D616" s="45"/>
      <c r="E616" s="45"/>
      <c r="F616" s="45"/>
      <c r="G616" s="123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6.5">
      <c r="A617" s="45"/>
      <c r="B617" s="45"/>
      <c r="C617" s="45"/>
      <c r="D617" s="45"/>
      <c r="E617" s="45"/>
      <c r="F617" s="45"/>
      <c r="G617" s="123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6.5">
      <c r="A618" s="45"/>
      <c r="B618" s="45"/>
      <c r="C618" s="45"/>
      <c r="D618" s="45"/>
      <c r="E618" s="45"/>
      <c r="F618" s="45"/>
      <c r="G618" s="123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6.5">
      <c r="A619" s="45"/>
      <c r="B619" s="45"/>
      <c r="C619" s="45"/>
      <c r="D619" s="45"/>
      <c r="E619" s="45"/>
      <c r="F619" s="45"/>
      <c r="G619" s="123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6.5">
      <c r="A620" s="45"/>
      <c r="B620" s="45"/>
      <c r="C620" s="45"/>
      <c r="D620" s="45"/>
      <c r="E620" s="45"/>
      <c r="F620" s="45"/>
      <c r="G620" s="123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6.5">
      <c r="A621" s="45"/>
      <c r="B621" s="45"/>
      <c r="C621" s="45"/>
      <c r="D621" s="45"/>
      <c r="E621" s="45"/>
      <c r="F621" s="45"/>
      <c r="G621" s="123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6.5">
      <c r="A622" s="45"/>
      <c r="B622" s="45"/>
      <c r="C622" s="45"/>
      <c r="D622" s="45"/>
      <c r="E622" s="45"/>
      <c r="F622" s="45"/>
      <c r="G622" s="123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6.5">
      <c r="A623" s="45"/>
      <c r="B623" s="45"/>
      <c r="C623" s="45"/>
      <c r="D623" s="45"/>
      <c r="E623" s="45"/>
      <c r="F623" s="45"/>
      <c r="G623" s="123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6.5">
      <c r="A624" s="45"/>
      <c r="B624" s="45"/>
      <c r="C624" s="45"/>
      <c r="D624" s="45"/>
      <c r="E624" s="45"/>
      <c r="F624" s="45"/>
      <c r="G624" s="123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6.5">
      <c r="A625" s="45"/>
      <c r="B625" s="45"/>
      <c r="C625" s="45"/>
      <c r="D625" s="45"/>
      <c r="E625" s="45"/>
      <c r="F625" s="45"/>
      <c r="G625" s="123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6.5">
      <c r="A626" s="45"/>
      <c r="B626" s="45"/>
      <c r="C626" s="45"/>
      <c r="D626" s="45"/>
      <c r="E626" s="45"/>
      <c r="F626" s="45"/>
      <c r="G626" s="123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6.5">
      <c r="A627" s="45"/>
      <c r="B627" s="45"/>
      <c r="C627" s="45"/>
      <c r="D627" s="45"/>
      <c r="E627" s="45"/>
      <c r="F627" s="45"/>
      <c r="G627" s="123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6.5">
      <c r="A628" s="45"/>
      <c r="B628" s="45"/>
      <c r="C628" s="45"/>
      <c r="D628" s="45"/>
      <c r="E628" s="45"/>
      <c r="F628" s="45"/>
      <c r="G628" s="123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6.5">
      <c r="A629" s="45"/>
      <c r="B629" s="45"/>
      <c r="C629" s="45"/>
      <c r="D629" s="45"/>
      <c r="E629" s="45"/>
      <c r="F629" s="45"/>
      <c r="G629" s="123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6.5">
      <c r="A630" s="45"/>
      <c r="B630" s="45"/>
      <c r="C630" s="45"/>
      <c r="D630" s="45"/>
      <c r="E630" s="45"/>
      <c r="F630" s="45"/>
      <c r="G630" s="123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6.5">
      <c r="A631" s="45"/>
      <c r="B631" s="45"/>
      <c r="C631" s="45"/>
      <c r="D631" s="45"/>
      <c r="E631" s="45"/>
      <c r="F631" s="45"/>
      <c r="G631" s="123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6.5">
      <c r="A632" s="45"/>
      <c r="B632" s="45"/>
      <c r="C632" s="45"/>
      <c r="D632" s="45"/>
      <c r="E632" s="45"/>
      <c r="F632" s="45"/>
      <c r="G632" s="123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6.5">
      <c r="A633" s="45"/>
      <c r="B633" s="45"/>
      <c r="C633" s="45"/>
      <c r="D633" s="45"/>
      <c r="E633" s="45"/>
      <c r="F633" s="45"/>
      <c r="G633" s="123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6.5">
      <c r="A634" s="45"/>
      <c r="B634" s="45"/>
      <c r="C634" s="45"/>
      <c r="D634" s="45"/>
      <c r="E634" s="45"/>
      <c r="F634" s="45"/>
      <c r="G634" s="123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6.5">
      <c r="A635" s="45"/>
      <c r="B635" s="45"/>
      <c r="C635" s="45"/>
      <c r="D635" s="45"/>
      <c r="E635" s="45"/>
      <c r="F635" s="45"/>
      <c r="G635" s="123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6.5">
      <c r="A636" s="45"/>
      <c r="B636" s="45"/>
      <c r="C636" s="45"/>
      <c r="D636" s="45"/>
      <c r="E636" s="45"/>
      <c r="F636" s="45"/>
      <c r="G636" s="123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6.5">
      <c r="A637" s="45"/>
      <c r="B637" s="45"/>
      <c r="C637" s="45"/>
      <c r="D637" s="45"/>
      <c r="E637" s="45"/>
      <c r="F637" s="45"/>
      <c r="G637" s="123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6.5">
      <c r="A638" s="45"/>
      <c r="B638" s="45"/>
      <c r="C638" s="45"/>
      <c r="D638" s="45"/>
      <c r="E638" s="45"/>
      <c r="F638" s="45"/>
      <c r="G638" s="123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6.5">
      <c r="A639" s="45"/>
      <c r="B639" s="45"/>
      <c r="C639" s="45"/>
      <c r="D639" s="45"/>
      <c r="E639" s="45"/>
      <c r="F639" s="45"/>
      <c r="G639" s="123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6.5">
      <c r="A640" s="45"/>
      <c r="B640" s="45"/>
      <c r="C640" s="45"/>
      <c r="D640" s="45"/>
      <c r="E640" s="45"/>
      <c r="F640" s="45"/>
      <c r="G640" s="123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6.5">
      <c r="A641" s="45"/>
      <c r="B641" s="45"/>
      <c r="C641" s="45"/>
      <c r="D641" s="45"/>
      <c r="E641" s="45"/>
      <c r="F641" s="45"/>
      <c r="G641" s="123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6.5">
      <c r="A642" s="45"/>
      <c r="B642" s="45"/>
      <c r="C642" s="45"/>
      <c r="D642" s="45"/>
      <c r="E642" s="45"/>
      <c r="F642" s="45"/>
      <c r="G642" s="123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6.5">
      <c r="A643" s="45"/>
      <c r="B643" s="45"/>
      <c r="C643" s="45"/>
      <c r="D643" s="45"/>
      <c r="E643" s="45"/>
      <c r="F643" s="45"/>
      <c r="G643" s="123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6.5">
      <c r="A644" s="45"/>
      <c r="B644" s="45"/>
      <c r="C644" s="45"/>
      <c r="D644" s="45"/>
      <c r="E644" s="45"/>
      <c r="F644" s="45"/>
      <c r="G644" s="123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6.5">
      <c r="A645" s="45"/>
      <c r="B645" s="45"/>
      <c r="C645" s="45"/>
      <c r="D645" s="45"/>
      <c r="E645" s="45"/>
      <c r="F645" s="45"/>
      <c r="G645" s="123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6.5">
      <c r="A646" s="45"/>
      <c r="B646" s="45"/>
      <c r="C646" s="45"/>
      <c r="D646" s="45"/>
      <c r="E646" s="45"/>
      <c r="F646" s="45"/>
      <c r="G646" s="123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6.5">
      <c r="A647" s="45"/>
      <c r="B647" s="45"/>
      <c r="C647" s="45"/>
      <c r="D647" s="45"/>
      <c r="E647" s="45"/>
      <c r="F647" s="45"/>
      <c r="G647" s="123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6.5">
      <c r="A648" s="45"/>
      <c r="B648" s="45"/>
      <c r="C648" s="45"/>
      <c r="D648" s="45"/>
      <c r="E648" s="45"/>
      <c r="F648" s="45"/>
      <c r="G648" s="123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6.5">
      <c r="A649" s="45"/>
      <c r="B649" s="45"/>
      <c r="C649" s="45"/>
      <c r="D649" s="45"/>
      <c r="E649" s="45"/>
      <c r="F649" s="45"/>
      <c r="G649" s="123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6.5">
      <c r="A650" s="45"/>
      <c r="B650" s="45"/>
      <c r="C650" s="45"/>
      <c r="D650" s="45"/>
      <c r="E650" s="45"/>
      <c r="F650" s="45"/>
      <c r="G650" s="123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6.5">
      <c r="A651" s="45"/>
      <c r="B651" s="45"/>
      <c r="C651" s="45"/>
      <c r="D651" s="45"/>
      <c r="E651" s="45"/>
      <c r="F651" s="45"/>
      <c r="G651" s="123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6.5">
      <c r="A652" s="45"/>
      <c r="B652" s="45"/>
      <c r="C652" s="45"/>
      <c r="D652" s="45"/>
      <c r="E652" s="45"/>
      <c r="F652" s="45"/>
      <c r="G652" s="123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6.5">
      <c r="A653" s="45"/>
      <c r="B653" s="45"/>
      <c r="C653" s="45"/>
      <c r="D653" s="45"/>
      <c r="E653" s="45"/>
      <c r="F653" s="45"/>
      <c r="G653" s="123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6.5">
      <c r="A654" s="45"/>
      <c r="B654" s="45"/>
      <c r="C654" s="45"/>
      <c r="D654" s="45"/>
      <c r="E654" s="45"/>
      <c r="F654" s="45"/>
      <c r="G654" s="123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6.5">
      <c r="A655" s="45"/>
      <c r="B655" s="45"/>
      <c r="C655" s="45"/>
      <c r="D655" s="45"/>
      <c r="E655" s="45"/>
      <c r="F655" s="45"/>
      <c r="G655" s="123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6.5">
      <c r="A656" s="45"/>
      <c r="B656" s="45"/>
      <c r="C656" s="45"/>
      <c r="D656" s="45"/>
      <c r="E656" s="45"/>
      <c r="F656" s="45"/>
      <c r="G656" s="123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6.5">
      <c r="A657" s="45"/>
      <c r="B657" s="45"/>
      <c r="C657" s="45"/>
      <c r="D657" s="45"/>
      <c r="E657" s="45"/>
      <c r="F657" s="45"/>
      <c r="G657" s="123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6.5">
      <c r="A658" s="45"/>
      <c r="B658" s="45"/>
      <c r="C658" s="45"/>
      <c r="D658" s="45"/>
      <c r="E658" s="45"/>
      <c r="F658" s="45"/>
      <c r="G658" s="123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6.5">
      <c r="A659" s="45"/>
      <c r="B659" s="45"/>
      <c r="C659" s="45"/>
      <c r="D659" s="45"/>
      <c r="E659" s="45"/>
      <c r="F659" s="45"/>
      <c r="G659" s="123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6.5">
      <c r="A660" s="45"/>
      <c r="B660" s="45"/>
      <c r="C660" s="45"/>
      <c r="D660" s="45"/>
      <c r="E660" s="45"/>
      <c r="F660" s="45"/>
      <c r="G660" s="123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6.5">
      <c r="A661" s="45"/>
      <c r="B661" s="45"/>
      <c r="C661" s="45"/>
      <c r="D661" s="45"/>
      <c r="E661" s="45"/>
      <c r="F661" s="45"/>
      <c r="G661" s="123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6.5">
      <c r="A662" s="45"/>
      <c r="B662" s="45"/>
      <c r="C662" s="45"/>
      <c r="D662" s="45"/>
      <c r="E662" s="45"/>
      <c r="F662" s="45"/>
      <c r="G662" s="123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6.5">
      <c r="A663" s="45"/>
      <c r="B663" s="45"/>
      <c r="C663" s="45"/>
      <c r="D663" s="45"/>
      <c r="E663" s="45"/>
      <c r="F663" s="45"/>
      <c r="G663" s="123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6.5">
      <c r="A664" s="45"/>
      <c r="B664" s="45"/>
      <c r="C664" s="45"/>
      <c r="D664" s="45"/>
      <c r="E664" s="45"/>
      <c r="F664" s="45"/>
      <c r="G664" s="123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6.5">
      <c r="A665" s="45"/>
      <c r="B665" s="45"/>
      <c r="C665" s="45"/>
      <c r="D665" s="45"/>
      <c r="E665" s="45"/>
      <c r="F665" s="45"/>
      <c r="G665" s="123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6.5">
      <c r="A666" s="45"/>
      <c r="B666" s="45"/>
      <c r="C666" s="45"/>
      <c r="D666" s="45"/>
      <c r="E666" s="45"/>
      <c r="F666" s="45"/>
      <c r="G666" s="123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6.5">
      <c r="A667" s="45"/>
      <c r="B667" s="45"/>
      <c r="C667" s="45"/>
      <c r="D667" s="45"/>
      <c r="E667" s="45"/>
      <c r="F667" s="45"/>
      <c r="G667" s="123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6.5">
      <c r="A668" s="45"/>
      <c r="B668" s="45"/>
      <c r="C668" s="45"/>
      <c r="D668" s="45"/>
      <c r="E668" s="45"/>
      <c r="F668" s="45"/>
      <c r="G668" s="123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6.5">
      <c r="A669" s="45"/>
      <c r="B669" s="45"/>
      <c r="C669" s="45"/>
      <c r="D669" s="45"/>
      <c r="E669" s="45"/>
      <c r="F669" s="45"/>
      <c r="G669" s="123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6.5">
      <c r="A670" s="45"/>
      <c r="B670" s="45"/>
      <c r="C670" s="45"/>
      <c r="D670" s="45"/>
      <c r="E670" s="45"/>
      <c r="F670" s="45"/>
      <c r="G670" s="123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6.5">
      <c r="A671" s="45"/>
      <c r="B671" s="45"/>
      <c r="C671" s="45"/>
      <c r="D671" s="45"/>
      <c r="E671" s="45"/>
      <c r="F671" s="45"/>
      <c r="G671" s="123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6.5">
      <c r="A672" s="45"/>
      <c r="B672" s="45"/>
      <c r="C672" s="45"/>
      <c r="D672" s="45"/>
      <c r="E672" s="45"/>
      <c r="F672" s="45"/>
      <c r="G672" s="123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6.5">
      <c r="A673" s="45"/>
      <c r="B673" s="45"/>
      <c r="C673" s="45"/>
      <c r="D673" s="45"/>
      <c r="E673" s="45"/>
      <c r="F673" s="45"/>
      <c r="G673" s="123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6.5">
      <c r="A674" s="45"/>
      <c r="B674" s="45"/>
      <c r="C674" s="45"/>
      <c r="D674" s="45"/>
      <c r="E674" s="45"/>
      <c r="F674" s="45"/>
      <c r="G674" s="123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6.5">
      <c r="A675" s="45"/>
      <c r="B675" s="45"/>
      <c r="C675" s="45"/>
      <c r="D675" s="45"/>
      <c r="E675" s="45"/>
      <c r="F675" s="45"/>
      <c r="G675" s="123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6.5">
      <c r="A676" s="45"/>
      <c r="B676" s="45"/>
      <c r="C676" s="45"/>
      <c r="D676" s="45"/>
      <c r="E676" s="45"/>
      <c r="F676" s="45"/>
      <c r="G676" s="123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6.5">
      <c r="A677" s="45"/>
      <c r="B677" s="45"/>
      <c r="C677" s="45"/>
      <c r="D677" s="45"/>
      <c r="E677" s="45"/>
      <c r="F677" s="45"/>
      <c r="G677" s="123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6.5">
      <c r="A678" s="45"/>
      <c r="B678" s="45"/>
      <c r="C678" s="45"/>
      <c r="D678" s="45"/>
      <c r="E678" s="45"/>
      <c r="F678" s="45"/>
      <c r="G678" s="123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6.5">
      <c r="A679" s="45"/>
      <c r="B679" s="45"/>
      <c r="C679" s="45"/>
      <c r="D679" s="45"/>
      <c r="E679" s="45"/>
      <c r="F679" s="45"/>
      <c r="G679" s="123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6.5">
      <c r="A680" s="45"/>
      <c r="B680" s="45"/>
      <c r="C680" s="45"/>
      <c r="D680" s="45"/>
      <c r="E680" s="45"/>
      <c r="F680" s="45"/>
      <c r="G680" s="123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6.5">
      <c r="A681" s="45"/>
      <c r="B681" s="45"/>
      <c r="C681" s="45"/>
      <c r="D681" s="45"/>
      <c r="E681" s="45"/>
      <c r="F681" s="45"/>
      <c r="G681" s="123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6.5">
      <c r="A682" s="45"/>
      <c r="B682" s="45"/>
      <c r="C682" s="45"/>
      <c r="D682" s="45"/>
      <c r="E682" s="45"/>
      <c r="F682" s="45"/>
      <c r="G682" s="123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6.5">
      <c r="A683" s="45"/>
      <c r="B683" s="45"/>
      <c r="C683" s="45"/>
      <c r="D683" s="45"/>
      <c r="E683" s="45"/>
      <c r="F683" s="45"/>
      <c r="G683" s="123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6.5">
      <c r="A684" s="45"/>
      <c r="B684" s="45"/>
      <c r="C684" s="45"/>
      <c r="D684" s="45"/>
      <c r="E684" s="45"/>
      <c r="F684" s="45"/>
      <c r="G684" s="123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6.5">
      <c r="A685" s="45"/>
      <c r="B685" s="45"/>
      <c r="C685" s="45"/>
      <c r="D685" s="45"/>
      <c r="E685" s="45"/>
      <c r="F685" s="45"/>
      <c r="G685" s="123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6.5">
      <c r="A686" s="45"/>
      <c r="B686" s="45"/>
      <c r="C686" s="45"/>
      <c r="D686" s="45"/>
      <c r="E686" s="45"/>
      <c r="F686" s="45"/>
      <c r="G686" s="123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6.5">
      <c r="A687" s="45"/>
      <c r="B687" s="45"/>
      <c r="C687" s="45"/>
      <c r="D687" s="45"/>
      <c r="E687" s="45"/>
      <c r="F687" s="45"/>
      <c r="G687" s="123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6.5">
      <c r="A688" s="45"/>
      <c r="B688" s="45"/>
      <c r="C688" s="45"/>
      <c r="D688" s="45"/>
      <c r="E688" s="45"/>
      <c r="F688" s="45"/>
      <c r="G688" s="123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6.5">
      <c r="A689" s="45"/>
      <c r="B689" s="45"/>
      <c r="C689" s="45"/>
      <c r="D689" s="45"/>
      <c r="E689" s="45"/>
      <c r="F689" s="45"/>
      <c r="G689" s="123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6.5">
      <c r="A690" s="45"/>
      <c r="B690" s="45"/>
      <c r="C690" s="45"/>
      <c r="D690" s="45"/>
      <c r="E690" s="45"/>
      <c r="F690" s="45"/>
      <c r="G690" s="123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6.5">
      <c r="A691" s="45"/>
      <c r="B691" s="45"/>
      <c r="C691" s="45"/>
      <c r="D691" s="45"/>
      <c r="E691" s="45"/>
      <c r="F691" s="45"/>
      <c r="G691" s="123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6.5">
      <c r="A692" s="45"/>
      <c r="B692" s="45"/>
      <c r="C692" s="45"/>
      <c r="D692" s="45"/>
      <c r="E692" s="45"/>
      <c r="F692" s="45"/>
      <c r="G692" s="123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6.5">
      <c r="A693" s="45"/>
      <c r="B693" s="45"/>
      <c r="C693" s="45"/>
      <c r="D693" s="45"/>
      <c r="E693" s="45"/>
      <c r="F693" s="45"/>
      <c r="G693" s="123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6.5">
      <c r="A694" s="45"/>
      <c r="B694" s="45"/>
      <c r="C694" s="45"/>
      <c r="D694" s="45"/>
      <c r="E694" s="45"/>
      <c r="F694" s="45"/>
      <c r="G694" s="123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6.5">
      <c r="A695" s="45"/>
      <c r="B695" s="45"/>
      <c r="C695" s="45"/>
      <c r="D695" s="45"/>
      <c r="E695" s="45"/>
      <c r="F695" s="45"/>
      <c r="G695" s="123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6.5">
      <c r="A696" s="45"/>
      <c r="B696" s="45"/>
      <c r="C696" s="45"/>
      <c r="D696" s="45"/>
      <c r="E696" s="45"/>
      <c r="F696" s="45"/>
      <c r="G696" s="123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6.5">
      <c r="A697" s="45"/>
      <c r="B697" s="45"/>
      <c r="C697" s="45"/>
      <c r="D697" s="45"/>
      <c r="E697" s="45"/>
      <c r="F697" s="45"/>
      <c r="G697" s="123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6.5">
      <c r="A698" s="45"/>
      <c r="B698" s="45"/>
      <c r="C698" s="45"/>
      <c r="D698" s="45"/>
      <c r="E698" s="45"/>
      <c r="F698" s="45"/>
      <c r="G698" s="123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6.5">
      <c r="A699" s="45"/>
      <c r="B699" s="45"/>
      <c r="C699" s="45"/>
      <c r="D699" s="45"/>
      <c r="E699" s="45"/>
      <c r="F699" s="45"/>
      <c r="G699" s="123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6.5">
      <c r="A700" s="45"/>
      <c r="B700" s="45"/>
      <c r="C700" s="45"/>
      <c r="D700" s="45"/>
      <c r="E700" s="45"/>
      <c r="F700" s="45"/>
      <c r="G700" s="123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6.5">
      <c r="A701" s="45"/>
      <c r="B701" s="45"/>
      <c r="C701" s="45"/>
      <c r="D701" s="45"/>
      <c r="E701" s="45"/>
      <c r="F701" s="45"/>
      <c r="G701" s="123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6.5">
      <c r="A702" s="45"/>
      <c r="B702" s="45"/>
      <c r="C702" s="45"/>
      <c r="D702" s="45"/>
      <c r="E702" s="45"/>
      <c r="F702" s="45"/>
      <c r="G702" s="123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6.5">
      <c r="A703" s="45"/>
      <c r="B703" s="45"/>
      <c r="C703" s="45"/>
      <c r="D703" s="45"/>
      <c r="E703" s="45"/>
      <c r="F703" s="45"/>
      <c r="G703" s="123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6.5">
      <c r="A704" s="45"/>
      <c r="B704" s="45"/>
      <c r="C704" s="45"/>
      <c r="D704" s="45"/>
      <c r="E704" s="45"/>
      <c r="F704" s="45"/>
      <c r="G704" s="123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6.5">
      <c r="A705" s="45"/>
      <c r="B705" s="45"/>
      <c r="C705" s="45"/>
      <c r="D705" s="45"/>
      <c r="E705" s="45"/>
      <c r="F705" s="45"/>
      <c r="G705" s="123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6.5">
      <c r="A706" s="45"/>
      <c r="B706" s="45"/>
      <c r="C706" s="45"/>
      <c r="D706" s="45"/>
      <c r="E706" s="45"/>
      <c r="F706" s="45"/>
      <c r="G706" s="123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6.5">
      <c r="A707" s="45"/>
      <c r="B707" s="45"/>
      <c r="C707" s="45"/>
      <c r="D707" s="45"/>
      <c r="E707" s="45"/>
      <c r="F707" s="45"/>
      <c r="G707" s="123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6.5">
      <c r="A708" s="45"/>
      <c r="B708" s="45"/>
      <c r="C708" s="45"/>
      <c r="D708" s="45"/>
      <c r="E708" s="45"/>
      <c r="F708" s="45"/>
      <c r="G708" s="123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6.5">
      <c r="A709" s="45"/>
      <c r="B709" s="45"/>
      <c r="C709" s="45"/>
      <c r="D709" s="45"/>
      <c r="E709" s="45"/>
      <c r="F709" s="45"/>
      <c r="G709" s="123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6.5">
      <c r="A710" s="45"/>
      <c r="B710" s="45"/>
      <c r="C710" s="45"/>
      <c r="D710" s="45"/>
      <c r="E710" s="45"/>
      <c r="F710" s="45"/>
      <c r="G710" s="123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6.5">
      <c r="A711" s="45"/>
      <c r="B711" s="45"/>
      <c r="C711" s="45"/>
      <c r="D711" s="45"/>
      <c r="E711" s="45"/>
      <c r="F711" s="45"/>
      <c r="G711" s="123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6.5">
      <c r="A712" s="45"/>
      <c r="B712" s="45"/>
      <c r="C712" s="45"/>
      <c r="D712" s="45"/>
      <c r="E712" s="45"/>
      <c r="F712" s="45"/>
      <c r="G712" s="123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6.5">
      <c r="A713" s="45"/>
      <c r="B713" s="45"/>
      <c r="C713" s="45"/>
      <c r="D713" s="45"/>
      <c r="E713" s="45"/>
      <c r="F713" s="45"/>
      <c r="G713" s="123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6.5">
      <c r="A714" s="45"/>
      <c r="B714" s="45"/>
      <c r="C714" s="45"/>
      <c r="D714" s="45"/>
      <c r="E714" s="45"/>
      <c r="F714" s="45"/>
      <c r="G714" s="123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6.5">
      <c r="A715" s="45"/>
      <c r="B715" s="45"/>
      <c r="C715" s="45"/>
      <c r="D715" s="45"/>
      <c r="E715" s="45"/>
      <c r="F715" s="45"/>
      <c r="G715" s="123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6.5">
      <c r="A716" s="45"/>
      <c r="B716" s="45"/>
      <c r="C716" s="45"/>
      <c r="D716" s="45"/>
      <c r="E716" s="45"/>
      <c r="F716" s="45"/>
      <c r="G716" s="123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6.5">
      <c r="A717" s="45"/>
      <c r="B717" s="45"/>
      <c r="C717" s="45"/>
      <c r="D717" s="45"/>
      <c r="E717" s="45"/>
      <c r="F717" s="45"/>
      <c r="G717" s="123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6.5">
      <c r="A718" s="45"/>
      <c r="B718" s="45"/>
      <c r="C718" s="45"/>
      <c r="D718" s="45"/>
      <c r="E718" s="45"/>
      <c r="F718" s="45"/>
      <c r="G718" s="123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6.5">
      <c r="A719" s="45"/>
      <c r="B719" s="45"/>
      <c r="C719" s="45"/>
      <c r="D719" s="45"/>
      <c r="E719" s="45"/>
      <c r="F719" s="45"/>
      <c r="G719" s="123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6.5">
      <c r="A720" s="45"/>
      <c r="B720" s="45"/>
      <c r="C720" s="45"/>
      <c r="D720" s="45"/>
      <c r="E720" s="45"/>
      <c r="F720" s="45"/>
      <c r="G720" s="123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6.5">
      <c r="A721" s="45"/>
      <c r="B721" s="45"/>
      <c r="C721" s="45"/>
      <c r="D721" s="45"/>
      <c r="E721" s="45"/>
      <c r="F721" s="45"/>
      <c r="G721" s="123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6.5">
      <c r="A722" s="45"/>
      <c r="B722" s="45"/>
      <c r="C722" s="45"/>
      <c r="D722" s="45"/>
      <c r="E722" s="45"/>
      <c r="F722" s="45"/>
      <c r="G722" s="123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6.5">
      <c r="A723" s="45"/>
      <c r="B723" s="45"/>
      <c r="C723" s="45"/>
      <c r="D723" s="45"/>
      <c r="E723" s="45"/>
      <c r="F723" s="45"/>
      <c r="G723" s="123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6.5">
      <c r="A724" s="45"/>
      <c r="B724" s="45"/>
      <c r="C724" s="45"/>
      <c r="D724" s="45"/>
      <c r="E724" s="45"/>
      <c r="F724" s="45"/>
      <c r="G724" s="123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6.5">
      <c r="A725" s="45"/>
      <c r="B725" s="45"/>
      <c r="C725" s="45"/>
      <c r="D725" s="45"/>
      <c r="E725" s="45"/>
      <c r="F725" s="45"/>
      <c r="G725" s="123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6.5">
      <c r="A726" s="45"/>
      <c r="B726" s="45"/>
      <c r="C726" s="45"/>
      <c r="D726" s="45"/>
      <c r="E726" s="45"/>
      <c r="F726" s="45"/>
      <c r="G726" s="123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6.5">
      <c r="A727" s="45"/>
      <c r="B727" s="45"/>
      <c r="C727" s="45"/>
      <c r="D727" s="45"/>
      <c r="E727" s="45"/>
      <c r="F727" s="45"/>
      <c r="G727" s="123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6.5">
      <c r="A728" s="45"/>
      <c r="B728" s="45"/>
      <c r="C728" s="45"/>
      <c r="D728" s="45"/>
      <c r="E728" s="45"/>
      <c r="F728" s="45"/>
      <c r="G728" s="123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6.5">
      <c r="A729" s="45"/>
      <c r="B729" s="45"/>
      <c r="C729" s="45"/>
      <c r="D729" s="45"/>
      <c r="E729" s="45"/>
      <c r="F729" s="45"/>
      <c r="G729" s="123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6.5">
      <c r="A730" s="45"/>
      <c r="B730" s="45"/>
      <c r="C730" s="45"/>
      <c r="D730" s="45"/>
      <c r="E730" s="45"/>
      <c r="F730" s="45"/>
      <c r="G730" s="123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6.5">
      <c r="A731" s="45"/>
      <c r="B731" s="45"/>
      <c r="C731" s="45"/>
      <c r="D731" s="45"/>
      <c r="E731" s="45"/>
      <c r="F731" s="45"/>
      <c r="G731" s="123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6.5">
      <c r="A732" s="45"/>
      <c r="B732" s="45"/>
      <c r="C732" s="45"/>
      <c r="D732" s="45"/>
      <c r="E732" s="45"/>
      <c r="F732" s="45"/>
      <c r="G732" s="123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6.5">
      <c r="A733" s="45"/>
      <c r="B733" s="45"/>
      <c r="C733" s="45"/>
      <c r="D733" s="45"/>
      <c r="E733" s="45"/>
      <c r="F733" s="45"/>
      <c r="G733" s="123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6.5">
      <c r="A734" s="45"/>
      <c r="B734" s="45"/>
      <c r="C734" s="45"/>
      <c r="D734" s="45"/>
      <c r="E734" s="45"/>
      <c r="F734" s="45"/>
      <c r="G734" s="123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6.5">
      <c r="A735" s="45"/>
      <c r="B735" s="45"/>
      <c r="C735" s="45"/>
      <c r="D735" s="45"/>
      <c r="E735" s="45"/>
      <c r="F735" s="45"/>
      <c r="G735" s="123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6.5">
      <c r="A736" s="45"/>
      <c r="B736" s="45"/>
      <c r="C736" s="45"/>
      <c r="D736" s="45"/>
      <c r="E736" s="45"/>
      <c r="F736" s="45"/>
      <c r="G736" s="123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6.5">
      <c r="A737" s="45"/>
      <c r="B737" s="45"/>
      <c r="C737" s="45"/>
      <c r="D737" s="45"/>
      <c r="E737" s="45"/>
      <c r="F737" s="45"/>
      <c r="G737" s="123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6.5">
      <c r="A738" s="45"/>
      <c r="B738" s="45"/>
      <c r="C738" s="45"/>
      <c r="D738" s="45"/>
      <c r="E738" s="45"/>
      <c r="F738" s="45"/>
      <c r="G738" s="123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6.5">
      <c r="A739" s="45"/>
      <c r="B739" s="45"/>
      <c r="C739" s="45"/>
      <c r="D739" s="45"/>
      <c r="E739" s="45"/>
      <c r="F739" s="45"/>
      <c r="G739" s="123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6.5">
      <c r="A740" s="45"/>
      <c r="B740" s="45"/>
      <c r="C740" s="45"/>
      <c r="D740" s="45"/>
      <c r="E740" s="45"/>
      <c r="F740" s="45"/>
      <c r="G740" s="123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6.5">
      <c r="A741" s="45"/>
      <c r="B741" s="45"/>
      <c r="C741" s="45"/>
      <c r="D741" s="45"/>
      <c r="E741" s="45"/>
      <c r="F741" s="45"/>
      <c r="G741" s="123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6.5">
      <c r="A742" s="45"/>
      <c r="B742" s="45"/>
      <c r="C742" s="45"/>
      <c r="D742" s="45"/>
      <c r="E742" s="45"/>
      <c r="F742" s="45"/>
      <c r="G742" s="123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6.5">
      <c r="A743" s="45"/>
      <c r="B743" s="45"/>
      <c r="C743" s="45"/>
      <c r="D743" s="45"/>
      <c r="E743" s="45"/>
      <c r="F743" s="45"/>
      <c r="G743" s="123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6.5">
      <c r="A744" s="45"/>
      <c r="B744" s="45"/>
      <c r="C744" s="45"/>
      <c r="D744" s="45"/>
      <c r="E744" s="45"/>
      <c r="F744" s="45"/>
      <c r="G744" s="123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6.5">
      <c r="A745" s="45"/>
      <c r="B745" s="45"/>
      <c r="C745" s="45"/>
      <c r="D745" s="45"/>
      <c r="E745" s="45"/>
      <c r="F745" s="45"/>
      <c r="G745" s="123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6.5">
      <c r="A746" s="45"/>
      <c r="B746" s="45"/>
      <c r="C746" s="45"/>
      <c r="D746" s="45"/>
      <c r="E746" s="45"/>
      <c r="F746" s="45"/>
      <c r="G746" s="123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6.5">
      <c r="A747" s="45"/>
      <c r="B747" s="45"/>
      <c r="C747" s="45"/>
      <c r="D747" s="45"/>
      <c r="E747" s="45"/>
      <c r="F747" s="45"/>
      <c r="G747" s="123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6.5">
      <c r="A748" s="45"/>
      <c r="B748" s="45"/>
      <c r="C748" s="45"/>
      <c r="D748" s="45"/>
      <c r="E748" s="45"/>
      <c r="F748" s="45"/>
      <c r="G748" s="123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6.5">
      <c r="A749" s="45"/>
      <c r="B749" s="45"/>
      <c r="C749" s="45"/>
      <c r="D749" s="45"/>
      <c r="E749" s="45"/>
      <c r="F749" s="45"/>
      <c r="G749" s="123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6.5">
      <c r="A750" s="45"/>
      <c r="B750" s="45"/>
      <c r="C750" s="45"/>
      <c r="D750" s="45"/>
      <c r="E750" s="45"/>
      <c r="F750" s="45"/>
      <c r="G750" s="123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6.5">
      <c r="A751" s="45"/>
      <c r="B751" s="45"/>
      <c r="C751" s="45"/>
      <c r="D751" s="45"/>
      <c r="E751" s="45"/>
      <c r="F751" s="45"/>
      <c r="G751" s="123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6.5">
      <c r="A752" s="45"/>
      <c r="B752" s="45"/>
      <c r="C752" s="45"/>
      <c r="D752" s="45"/>
      <c r="E752" s="45"/>
      <c r="F752" s="45"/>
      <c r="G752" s="123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6.5">
      <c r="A753" s="45"/>
      <c r="B753" s="45"/>
      <c r="C753" s="45"/>
      <c r="D753" s="45"/>
      <c r="E753" s="45"/>
      <c r="F753" s="45"/>
      <c r="G753" s="123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6.5">
      <c r="A754" s="45"/>
      <c r="B754" s="45"/>
      <c r="C754" s="45"/>
      <c r="D754" s="45"/>
      <c r="E754" s="45"/>
      <c r="F754" s="45"/>
      <c r="G754" s="123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6.5">
      <c r="A755" s="45"/>
      <c r="B755" s="45"/>
      <c r="C755" s="45"/>
      <c r="D755" s="45"/>
      <c r="E755" s="45"/>
      <c r="F755" s="45"/>
      <c r="G755" s="123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6.5">
      <c r="A756" s="45"/>
      <c r="B756" s="45"/>
      <c r="C756" s="45"/>
      <c r="D756" s="45"/>
      <c r="E756" s="45"/>
      <c r="F756" s="45"/>
      <c r="G756" s="123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6.5">
      <c r="A757" s="45"/>
      <c r="B757" s="45"/>
      <c r="C757" s="45"/>
      <c r="D757" s="45"/>
      <c r="E757" s="45"/>
      <c r="F757" s="45"/>
      <c r="G757" s="123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6.5">
      <c r="A758" s="45"/>
      <c r="B758" s="45"/>
      <c r="C758" s="45"/>
      <c r="D758" s="45"/>
      <c r="E758" s="45"/>
      <c r="F758" s="45"/>
      <c r="G758" s="123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6.5">
      <c r="A759" s="45"/>
      <c r="B759" s="45"/>
      <c r="C759" s="45"/>
      <c r="D759" s="45"/>
      <c r="E759" s="45"/>
      <c r="F759" s="45"/>
      <c r="G759" s="123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6.5">
      <c r="A760" s="45"/>
      <c r="B760" s="45"/>
      <c r="C760" s="45"/>
      <c r="D760" s="45"/>
      <c r="E760" s="45"/>
      <c r="F760" s="45"/>
      <c r="G760" s="123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6.5">
      <c r="A761" s="45"/>
      <c r="B761" s="45"/>
      <c r="C761" s="45"/>
      <c r="D761" s="45"/>
      <c r="E761" s="45"/>
      <c r="F761" s="45"/>
      <c r="G761" s="123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6.5">
      <c r="A762" s="45"/>
      <c r="B762" s="45"/>
      <c r="C762" s="45"/>
      <c r="D762" s="45"/>
      <c r="E762" s="45"/>
      <c r="F762" s="45"/>
      <c r="G762" s="123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6.5">
      <c r="A763" s="45"/>
      <c r="B763" s="45"/>
      <c r="C763" s="45"/>
      <c r="D763" s="45"/>
      <c r="E763" s="45"/>
      <c r="F763" s="45"/>
      <c r="G763" s="123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6.5">
      <c r="A764" s="45"/>
      <c r="B764" s="45"/>
      <c r="C764" s="45"/>
      <c r="D764" s="45"/>
      <c r="E764" s="45"/>
      <c r="F764" s="45"/>
      <c r="G764" s="123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6.5">
      <c r="A765" s="45"/>
      <c r="B765" s="45"/>
      <c r="C765" s="45"/>
      <c r="D765" s="45"/>
      <c r="E765" s="45"/>
      <c r="F765" s="45"/>
      <c r="G765" s="123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6.5">
      <c r="A766" s="45"/>
      <c r="B766" s="45"/>
      <c r="C766" s="45"/>
      <c r="D766" s="45"/>
      <c r="E766" s="45"/>
      <c r="F766" s="45"/>
      <c r="G766" s="123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6.5">
      <c r="A767" s="45"/>
      <c r="B767" s="45"/>
      <c r="C767" s="45"/>
      <c r="D767" s="45"/>
      <c r="E767" s="45"/>
      <c r="F767" s="45"/>
      <c r="G767" s="123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6.5">
      <c r="A768" s="45"/>
      <c r="B768" s="45"/>
      <c r="C768" s="45"/>
      <c r="D768" s="45"/>
      <c r="E768" s="45"/>
      <c r="F768" s="45"/>
      <c r="G768" s="123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6.5">
      <c r="A769" s="45"/>
      <c r="B769" s="45"/>
      <c r="C769" s="45"/>
      <c r="D769" s="45"/>
      <c r="E769" s="45"/>
      <c r="F769" s="45"/>
      <c r="G769" s="123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6.5">
      <c r="A770" s="45"/>
      <c r="B770" s="45"/>
      <c r="C770" s="45"/>
      <c r="D770" s="45"/>
      <c r="E770" s="45"/>
      <c r="F770" s="45"/>
      <c r="G770" s="123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6.5">
      <c r="A771" s="45"/>
      <c r="B771" s="45"/>
      <c r="C771" s="45"/>
      <c r="D771" s="45"/>
      <c r="E771" s="45"/>
      <c r="F771" s="45"/>
      <c r="G771" s="123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6.5">
      <c r="A772" s="45"/>
      <c r="B772" s="45"/>
      <c r="C772" s="45"/>
      <c r="D772" s="45"/>
      <c r="E772" s="45"/>
      <c r="F772" s="45"/>
      <c r="G772" s="123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6.5">
      <c r="A773" s="45"/>
      <c r="B773" s="45"/>
      <c r="C773" s="45"/>
      <c r="D773" s="45"/>
      <c r="E773" s="45"/>
      <c r="F773" s="45"/>
      <c r="G773" s="123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6.5">
      <c r="A774" s="45"/>
      <c r="B774" s="45"/>
      <c r="C774" s="45"/>
      <c r="D774" s="45"/>
      <c r="E774" s="45"/>
      <c r="F774" s="45"/>
      <c r="G774" s="123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6.5">
      <c r="A775" s="45"/>
      <c r="B775" s="45"/>
      <c r="C775" s="45"/>
      <c r="D775" s="45"/>
      <c r="E775" s="45"/>
      <c r="F775" s="45"/>
      <c r="G775" s="123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6.5">
      <c r="A776" s="45"/>
      <c r="B776" s="45"/>
      <c r="C776" s="45"/>
      <c r="D776" s="45"/>
      <c r="E776" s="45"/>
      <c r="F776" s="45"/>
      <c r="G776" s="123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6.5">
      <c r="A777" s="45"/>
      <c r="B777" s="45"/>
      <c r="C777" s="45"/>
      <c r="D777" s="45"/>
      <c r="E777" s="45"/>
      <c r="F777" s="45"/>
      <c r="G777" s="123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6.5">
      <c r="A778" s="45"/>
      <c r="B778" s="45"/>
      <c r="C778" s="45"/>
      <c r="D778" s="45"/>
      <c r="E778" s="45"/>
      <c r="F778" s="45"/>
      <c r="G778" s="123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6.5">
      <c r="A779" s="45"/>
      <c r="B779" s="45"/>
      <c r="C779" s="45"/>
      <c r="D779" s="45"/>
      <c r="E779" s="45"/>
      <c r="F779" s="45"/>
      <c r="G779" s="123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6.5">
      <c r="A780" s="45"/>
      <c r="B780" s="45"/>
      <c r="C780" s="45"/>
      <c r="D780" s="45"/>
      <c r="E780" s="45"/>
      <c r="F780" s="45"/>
      <c r="G780" s="123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6.5">
      <c r="A781" s="45"/>
      <c r="B781" s="45"/>
      <c r="C781" s="45"/>
      <c r="D781" s="45"/>
      <c r="E781" s="45"/>
      <c r="F781" s="45"/>
      <c r="G781" s="123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6.5">
      <c r="A782" s="45"/>
      <c r="B782" s="45"/>
      <c r="C782" s="45"/>
      <c r="D782" s="45"/>
      <c r="E782" s="45"/>
      <c r="F782" s="45"/>
      <c r="G782" s="123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6.5">
      <c r="A783" s="45"/>
      <c r="B783" s="45"/>
      <c r="C783" s="45"/>
      <c r="D783" s="45"/>
      <c r="E783" s="45"/>
      <c r="F783" s="45"/>
      <c r="G783" s="123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6.5">
      <c r="A784" s="45"/>
      <c r="B784" s="45"/>
      <c r="C784" s="45"/>
      <c r="D784" s="45"/>
      <c r="E784" s="45"/>
      <c r="F784" s="45"/>
      <c r="G784" s="123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6.5">
      <c r="A785" s="45"/>
      <c r="B785" s="45"/>
      <c r="C785" s="45"/>
      <c r="D785" s="45"/>
      <c r="E785" s="45"/>
      <c r="F785" s="45"/>
      <c r="G785" s="123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6.5">
      <c r="A786" s="45"/>
      <c r="B786" s="45"/>
      <c r="C786" s="45"/>
      <c r="D786" s="45"/>
      <c r="E786" s="45"/>
      <c r="F786" s="45"/>
      <c r="G786" s="123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6.5">
      <c r="A787" s="45"/>
      <c r="B787" s="45"/>
      <c r="C787" s="45"/>
      <c r="D787" s="45"/>
      <c r="E787" s="45"/>
      <c r="F787" s="45"/>
      <c r="G787" s="123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6.5">
      <c r="A788" s="45"/>
      <c r="B788" s="45"/>
      <c r="C788" s="45"/>
      <c r="D788" s="45"/>
      <c r="E788" s="45"/>
      <c r="F788" s="45"/>
      <c r="G788" s="123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6.5">
      <c r="A789" s="45"/>
      <c r="B789" s="45"/>
      <c r="C789" s="45"/>
      <c r="D789" s="45"/>
      <c r="E789" s="45"/>
      <c r="F789" s="45"/>
      <c r="G789" s="123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6.5">
      <c r="A790" s="45"/>
      <c r="B790" s="45"/>
      <c r="C790" s="45"/>
      <c r="D790" s="45"/>
      <c r="E790" s="45"/>
      <c r="F790" s="45"/>
      <c r="G790" s="123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6.5">
      <c r="A791" s="45"/>
      <c r="B791" s="45"/>
      <c r="C791" s="45"/>
      <c r="D791" s="45"/>
      <c r="E791" s="45"/>
      <c r="F791" s="45"/>
      <c r="G791" s="123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6.5">
      <c r="A792" s="45"/>
      <c r="B792" s="45"/>
      <c r="C792" s="45"/>
      <c r="D792" s="45"/>
      <c r="E792" s="45"/>
      <c r="F792" s="45"/>
      <c r="G792" s="123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6.5">
      <c r="A793" s="45"/>
      <c r="B793" s="45"/>
      <c r="C793" s="45"/>
      <c r="D793" s="45"/>
      <c r="E793" s="45"/>
      <c r="F793" s="45"/>
      <c r="G793" s="123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6.5">
      <c r="A794" s="45"/>
      <c r="B794" s="45"/>
      <c r="C794" s="45"/>
      <c r="D794" s="45"/>
      <c r="E794" s="45"/>
      <c r="F794" s="45"/>
      <c r="G794" s="123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6.5">
      <c r="A795" s="45"/>
      <c r="B795" s="45"/>
      <c r="C795" s="45"/>
      <c r="D795" s="45"/>
      <c r="E795" s="45"/>
      <c r="F795" s="45"/>
      <c r="G795" s="123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6.5">
      <c r="A796" s="45"/>
      <c r="B796" s="45"/>
      <c r="C796" s="45"/>
      <c r="D796" s="45"/>
      <c r="E796" s="45"/>
      <c r="F796" s="45"/>
      <c r="G796" s="123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6.5">
      <c r="A797" s="45"/>
      <c r="B797" s="45"/>
      <c r="C797" s="45"/>
      <c r="D797" s="45"/>
      <c r="E797" s="45"/>
      <c r="F797" s="45"/>
      <c r="G797" s="123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6.5">
      <c r="A798" s="45"/>
      <c r="B798" s="45"/>
      <c r="C798" s="45"/>
      <c r="D798" s="45"/>
      <c r="E798" s="45"/>
      <c r="F798" s="45"/>
      <c r="G798" s="123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6.5">
      <c r="A799" s="45"/>
      <c r="B799" s="45"/>
      <c r="C799" s="45"/>
      <c r="D799" s="45"/>
      <c r="E799" s="45"/>
      <c r="F799" s="45"/>
      <c r="G799" s="123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6.5">
      <c r="A800" s="45"/>
      <c r="B800" s="45"/>
      <c r="C800" s="45"/>
      <c r="D800" s="45"/>
      <c r="E800" s="45"/>
      <c r="F800" s="45"/>
      <c r="G800" s="123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6.5">
      <c r="A801" s="45"/>
      <c r="B801" s="45"/>
      <c r="C801" s="45"/>
      <c r="D801" s="45"/>
      <c r="E801" s="45"/>
      <c r="F801" s="45"/>
      <c r="G801" s="123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6.5">
      <c r="A802" s="45"/>
      <c r="B802" s="45"/>
      <c r="C802" s="45"/>
      <c r="D802" s="45"/>
      <c r="E802" s="45"/>
      <c r="F802" s="45"/>
      <c r="G802" s="123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6.5">
      <c r="A803" s="45"/>
      <c r="B803" s="45"/>
      <c r="C803" s="45"/>
      <c r="D803" s="45"/>
      <c r="E803" s="45"/>
      <c r="F803" s="45"/>
      <c r="G803" s="123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6.5">
      <c r="A804" s="45"/>
      <c r="B804" s="45"/>
      <c r="C804" s="45"/>
      <c r="D804" s="45"/>
      <c r="E804" s="45"/>
      <c r="F804" s="45"/>
      <c r="G804" s="123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6.5">
      <c r="A805" s="45"/>
      <c r="B805" s="45"/>
      <c r="C805" s="45"/>
      <c r="D805" s="45"/>
      <c r="E805" s="45"/>
      <c r="F805" s="45"/>
      <c r="G805" s="123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6.5">
      <c r="A806" s="45"/>
      <c r="B806" s="45"/>
      <c r="C806" s="45"/>
      <c r="D806" s="45"/>
      <c r="E806" s="45"/>
      <c r="F806" s="45"/>
      <c r="G806" s="123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6.5">
      <c r="A807" s="45"/>
      <c r="B807" s="45"/>
      <c r="C807" s="45"/>
      <c r="D807" s="45"/>
      <c r="E807" s="45"/>
      <c r="F807" s="45"/>
      <c r="G807" s="123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6.5">
      <c r="A808" s="45"/>
      <c r="B808" s="45"/>
      <c r="C808" s="45"/>
      <c r="D808" s="45"/>
      <c r="E808" s="45"/>
      <c r="F808" s="45"/>
      <c r="G808" s="123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6.5">
      <c r="A809" s="45"/>
      <c r="B809" s="45"/>
      <c r="C809" s="45"/>
      <c r="D809" s="45"/>
      <c r="E809" s="45"/>
      <c r="F809" s="45"/>
      <c r="G809" s="123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6.5">
      <c r="A810" s="45"/>
      <c r="B810" s="45"/>
      <c r="C810" s="45"/>
      <c r="D810" s="45"/>
      <c r="E810" s="45"/>
      <c r="F810" s="45"/>
      <c r="G810" s="123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6.5">
      <c r="A811" s="45"/>
      <c r="B811" s="45"/>
      <c r="C811" s="45"/>
      <c r="D811" s="45"/>
      <c r="E811" s="45"/>
      <c r="F811" s="45"/>
      <c r="G811" s="123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6.5">
      <c r="A812" s="45"/>
      <c r="B812" s="45"/>
      <c r="C812" s="45"/>
      <c r="D812" s="45"/>
      <c r="E812" s="45"/>
      <c r="F812" s="45"/>
      <c r="G812" s="123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6.5">
      <c r="A813" s="45"/>
      <c r="B813" s="45"/>
      <c r="C813" s="45"/>
      <c r="D813" s="45"/>
      <c r="E813" s="45"/>
      <c r="F813" s="45"/>
      <c r="G813" s="123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6.5">
      <c r="A814" s="45"/>
      <c r="B814" s="45"/>
      <c r="C814" s="45"/>
      <c r="D814" s="45"/>
      <c r="E814" s="45"/>
      <c r="F814" s="45"/>
      <c r="G814" s="123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6.5">
      <c r="A815" s="45"/>
      <c r="B815" s="45"/>
      <c r="C815" s="45"/>
      <c r="D815" s="45"/>
      <c r="E815" s="45"/>
      <c r="F815" s="45"/>
      <c r="G815" s="123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6.5">
      <c r="A816" s="45"/>
      <c r="B816" s="45"/>
      <c r="C816" s="45"/>
      <c r="D816" s="45"/>
      <c r="E816" s="45"/>
      <c r="F816" s="45"/>
      <c r="G816" s="123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6.5">
      <c r="A817" s="45"/>
      <c r="B817" s="45"/>
      <c r="C817" s="45"/>
      <c r="D817" s="45"/>
      <c r="E817" s="45"/>
      <c r="F817" s="45"/>
      <c r="G817" s="123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6.5">
      <c r="A818" s="45"/>
      <c r="B818" s="45"/>
      <c r="C818" s="45"/>
      <c r="D818" s="45"/>
      <c r="E818" s="45"/>
      <c r="F818" s="45"/>
      <c r="G818" s="123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6.5">
      <c r="A819" s="45"/>
      <c r="B819" s="45"/>
      <c r="C819" s="45"/>
      <c r="D819" s="45"/>
      <c r="E819" s="45"/>
      <c r="F819" s="45"/>
      <c r="G819" s="123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6.5">
      <c r="A820" s="45"/>
      <c r="B820" s="45"/>
      <c r="C820" s="45"/>
      <c r="D820" s="45"/>
      <c r="E820" s="45"/>
      <c r="F820" s="45"/>
      <c r="G820" s="123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6.5">
      <c r="A821" s="45"/>
      <c r="B821" s="45"/>
      <c r="C821" s="45"/>
      <c r="D821" s="45"/>
      <c r="E821" s="45"/>
      <c r="F821" s="45"/>
      <c r="G821" s="123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6.5">
      <c r="A822" s="45"/>
      <c r="B822" s="45"/>
      <c r="C822" s="45"/>
      <c r="D822" s="45"/>
      <c r="E822" s="45"/>
      <c r="F822" s="45"/>
      <c r="G822" s="123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6.5">
      <c r="A823" s="45"/>
      <c r="B823" s="45"/>
      <c r="C823" s="45"/>
      <c r="D823" s="45"/>
      <c r="E823" s="45"/>
      <c r="F823" s="45"/>
      <c r="G823" s="123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6.5">
      <c r="A824" s="45"/>
      <c r="B824" s="45"/>
      <c r="C824" s="45"/>
      <c r="D824" s="45"/>
      <c r="E824" s="45"/>
      <c r="F824" s="45"/>
      <c r="G824" s="123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6.5">
      <c r="A825" s="45"/>
      <c r="B825" s="45"/>
      <c r="C825" s="45"/>
      <c r="D825" s="45"/>
      <c r="E825" s="45"/>
      <c r="F825" s="45"/>
      <c r="G825" s="123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6.5">
      <c r="A826" s="45"/>
      <c r="B826" s="45"/>
      <c r="C826" s="45"/>
      <c r="D826" s="45"/>
      <c r="E826" s="45"/>
      <c r="F826" s="45"/>
      <c r="G826" s="123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6.5">
      <c r="A827" s="45"/>
      <c r="B827" s="45"/>
      <c r="C827" s="45"/>
      <c r="D827" s="45"/>
      <c r="E827" s="45"/>
      <c r="F827" s="45"/>
      <c r="G827" s="123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6.5">
      <c r="A828" s="45"/>
      <c r="B828" s="45"/>
      <c r="C828" s="45"/>
      <c r="D828" s="45"/>
      <c r="E828" s="45"/>
      <c r="F828" s="45"/>
      <c r="G828" s="123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6.5">
      <c r="A829" s="45"/>
      <c r="B829" s="45"/>
      <c r="C829" s="45"/>
      <c r="D829" s="45"/>
      <c r="E829" s="45"/>
      <c r="F829" s="45"/>
      <c r="G829" s="123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6.5">
      <c r="A830" s="45"/>
      <c r="B830" s="45"/>
      <c r="C830" s="45"/>
      <c r="D830" s="45"/>
      <c r="E830" s="45"/>
      <c r="F830" s="45"/>
      <c r="G830" s="123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6.5">
      <c r="A831" s="45"/>
      <c r="B831" s="45"/>
      <c r="C831" s="45"/>
      <c r="D831" s="45"/>
      <c r="E831" s="45"/>
      <c r="F831" s="45"/>
      <c r="G831" s="123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6.5">
      <c r="A832" s="45"/>
      <c r="B832" s="45"/>
      <c r="C832" s="45"/>
      <c r="D832" s="45"/>
      <c r="E832" s="45"/>
      <c r="F832" s="45"/>
      <c r="G832" s="123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6.5">
      <c r="A833" s="45"/>
      <c r="B833" s="45"/>
      <c r="C833" s="45"/>
      <c r="D833" s="45"/>
      <c r="E833" s="45"/>
      <c r="F833" s="45"/>
      <c r="G833" s="123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6.5">
      <c r="A834" s="45"/>
      <c r="B834" s="45"/>
      <c r="C834" s="45"/>
      <c r="D834" s="45"/>
      <c r="E834" s="45"/>
      <c r="F834" s="45"/>
      <c r="G834" s="123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6.5">
      <c r="A835" s="45"/>
      <c r="B835" s="45"/>
      <c r="C835" s="45"/>
      <c r="D835" s="45"/>
      <c r="E835" s="45"/>
      <c r="F835" s="45"/>
      <c r="G835" s="123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6.5">
      <c r="A836" s="45"/>
      <c r="B836" s="45"/>
      <c r="C836" s="45"/>
      <c r="D836" s="45"/>
      <c r="E836" s="45"/>
      <c r="F836" s="45"/>
      <c r="G836" s="123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6.5">
      <c r="A837" s="45"/>
      <c r="B837" s="45"/>
      <c r="C837" s="45"/>
      <c r="D837" s="45"/>
      <c r="E837" s="45"/>
      <c r="F837" s="45"/>
      <c r="G837" s="123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6.5">
      <c r="A838" s="45"/>
      <c r="B838" s="45"/>
      <c r="C838" s="45"/>
      <c r="D838" s="45"/>
      <c r="E838" s="45"/>
      <c r="F838" s="45"/>
      <c r="G838" s="123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6.5">
      <c r="A839" s="45"/>
      <c r="B839" s="45"/>
      <c r="C839" s="45"/>
      <c r="D839" s="45"/>
      <c r="E839" s="45"/>
      <c r="F839" s="45"/>
      <c r="G839" s="123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6.5">
      <c r="A840" s="45"/>
      <c r="B840" s="45"/>
      <c r="C840" s="45"/>
      <c r="D840" s="45"/>
      <c r="E840" s="45"/>
      <c r="F840" s="45"/>
      <c r="G840" s="123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6.5">
      <c r="A841" s="45"/>
      <c r="B841" s="45"/>
      <c r="C841" s="45"/>
      <c r="D841" s="45"/>
      <c r="E841" s="45"/>
      <c r="F841" s="45"/>
      <c r="G841" s="123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6.5">
      <c r="A842" s="45"/>
      <c r="B842" s="45"/>
      <c r="C842" s="45"/>
      <c r="D842" s="45"/>
      <c r="E842" s="45"/>
      <c r="F842" s="45"/>
      <c r="G842" s="123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6.5">
      <c r="A843" s="45"/>
      <c r="B843" s="45"/>
      <c r="C843" s="45"/>
      <c r="D843" s="45"/>
      <c r="E843" s="45"/>
      <c r="F843" s="45"/>
      <c r="G843" s="123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6.5">
      <c r="A844" s="45"/>
      <c r="B844" s="45"/>
      <c r="C844" s="45"/>
      <c r="D844" s="45"/>
      <c r="E844" s="45"/>
      <c r="F844" s="45"/>
      <c r="G844" s="123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6.5">
      <c r="A845" s="45"/>
      <c r="B845" s="45"/>
      <c r="C845" s="45"/>
      <c r="D845" s="45"/>
      <c r="E845" s="45"/>
      <c r="F845" s="45"/>
      <c r="G845" s="123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6.5">
      <c r="A846" s="45"/>
      <c r="B846" s="45"/>
      <c r="C846" s="45"/>
      <c r="D846" s="45"/>
      <c r="E846" s="45"/>
      <c r="F846" s="45"/>
      <c r="G846" s="123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6.5">
      <c r="A847" s="45"/>
      <c r="B847" s="45"/>
      <c r="C847" s="45"/>
      <c r="D847" s="45"/>
      <c r="E847" s="45"/>
      <c r="F847" s="45"/>
      <c r="G847" s="123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6.5">
      <c r="A848" s="45"/>
      <c r="B848" s="45"/>
      <c r="C848" s="45"/>
      <c r="D848" s="45"/>
      <c r="E848" s="45"/>
      <c r="F848" s="45"/>
      <c r="G848" s="123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6.5">
      <c r="A849" s="45"/>
      <c r="B849" s="45"/>
      <c r="C849" s="45"/>
      <c r="D849" s="45"/>
      <c r="E849" s="45"/>
      <c r="F849" s="45"/>
      <c r="G849" s="123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6.5">
      <c r="A850" s="45"/>
      <c r="B850" s="45"/>
      <c r="C850" s="45"/>
      <c r="D850" s="45"/>
      <c r="E850" s="45"/>
      <c r="F850" s="45"/>
      <c r="G850" s="123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6.5">
      <c r="A851" s="45"/>
      <c r="B851" s="45"/>
      <c r="C851" s="45"/>
      <c r="D851" s="45"/>
      <c r="E851" s="45"/>
      <c r="F851" s="45"/>
      <c r="G851" s="123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6.5">
      <c r="A852" s="45"/>
      <c r="B852" s="45"/>
      <c r="C852" s="45"/>
      <c r="D852" s="45"/>
      <c r="E852" s="45"/>
      <c r="F852" s="45"/>
      <c r="G852" s="123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6.5">
      <c r="A853" s="45"/>
      <c r="B853" s="45"/>
      <c r="C853" s="45"/>
      <c r="D853" s="45"/>
      <c r="E853" s="45"/>
      <c r="F853" s="45"/>
      <c r="G853" s="123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6.5">
      <c r="A854" s="45"/>
      <c r="B854" s="45"/>
      <c r="C854" s="45"/>
      <c r="D854" s="45"/>
      <c r="E854" s="45"/>
      <c r="F854" s="45"/>
      <c r="G854" s="123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6.5">
      <c r="A855" s="45"/>
      <c r="B855" s="45"/>
      <c r="C855" s="45"/>
      <c r="D855" s="45"/>
      <c r="E855" s="45"/>
      <c r="F855" s="45"/>
      <c r="G855" s="123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6.5">
      <c r="A856" s="45"/>
      <c r="B856" s="45"/>
      <c r="C856" s="45"/>
      <c r="D856" s="45"/>
      <c r="E856" s="45"/>
      <c r="F856" s="45"/>
      <c r="G856" s="123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6.5">
      <c r="A857" s="45"/>
      <c r="B857" s="45"/>
      <c r="C857" s="45"/>
      <c r="D857" s="45"/>
      <c r="E857" s="45"/>
      <c r="F857" s="45"/>
      <c r="G857" s="123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6.5">
      <c r="A858" s="45"/>
      <c r="B858" s="45"/>
      <c r="C858" s="45"/>
      <c r="D858" s="45"/>
      <c r="E858" s="45"/>
      <c r="F858" s="45"/>
      <c r="G858" s="123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6.5">
      <c r="A859" s="45"/>
      <c r="B859" s="45"/>
      <c r="C859" s="45"/>
      <c r="D859" s="45"/>
      <c r="E859" s="45"/>
      <c r="F859" s="45"/>
      <c r="G859" s="123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6.5">
      <c r="A860" s="45"/>
      <c r="B860" s="45"/>
      <c r="C860" s="45"/>
      <c r="D860" s="45"/>
      <c r="E860" s="45"/>
      <c r="F860" s="45"/>
      <c r="G860" s="123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6.5">
      <c r="A861" s="45"/>
      <c r="B861" s="45"/>
      <c r="C861" s="45"/>
      <c r="D861" s="45"/>
      <c r="E861" s="45"/>
      <c r="F861" s="45"/>
      <c r="G861" s="123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6.5">
      <c r="A862" s="45"/>
      <c r="B862" s="45"/>
      <c r="C862" s="45"/>
      <c r="D862" s="45"/>
      <c r="E862" s="45"/>
      <c r="F862" s="45"/>
      <c r="G862" s="123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6.5">
      <c r="A863" s="45"/>
      <c r="B863" s="45"/>
      <c r="C863" s="45"/>
      <c r="D863" s="45"/>
      <c r="E863" s="45"/>
      <c r="F863" s="45"/>
      <c r="G863" s="123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6.5">
      <c r="A864" s="45"/>
      <c r="B864" s="45"/>
      <c r="C864" s="45"/>
      <c r="D864" s="45"/>
      <c r="E864" s="45"/>
      <c r="F864" s="45"/>
      <c r="G864" s="123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6.5">
      <c r="A865" s="45"/>
      <c r="B865" s="45"/>
      <c r="C865" s="45"/>
      <c r="D865" s="45"/>
      <c r="E865" s="45"/>
      <c r="F865" s="45"/>
      <c r="G865" s="123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6.5">
      <c r="A866" s="45"/>
      <c r="B866" s="45"/>
      <c r="C866" s="45"/>
      <c r="D866" s="45"/>
      <c r="E866" s="45"/>
      <c r="F866" s="45"/>
      <c r="G866" s="123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6.5">
      <c r="A867" s="45"/>
      <c r="B867" s="45"/>
      <c r="C867" s="45"/>
      <c r="D867" s="45"/>
      <c r="E867" s="45"/>
      <c r="F867" s="45"/>
      <c r="G867" s="123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6.5">
      <c r="A868" s="45"/>
      <c r="B868" s="45"/>
      <c r="C868" s="45"/>
      <c r="D868" s="45"/>
      <c r="E868" s="45"/>
      <c r="F868" s="45"/>
      <c r="G868" s="123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6.5">
      <c r="A869" s="45"/>
      <c r="B869" s="45"/>
      <c r="C869" s="45"/>
      <c r="D869" s="45"/>
      <c r="E869" s="45"/>
      <c r="F869" s="45"/>
      <c r="G869" s="123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6.5">
      <c r="A870" s="45"/>
      <c r="B870" s="45"/>
      <c r="C870" s="45"/>
      <c r="D870" s="45"/>
      <c r="E870" s="45"/>
      <c r="F870" s="45"/>
      <c r="G870" s="123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6.5">
      <c r="A871" s="45"/>
      <c r="B871" s="45"/>
      <c r="C871" s="45"/>
      <c r="D871" s="45"/>
      <c r="E871" s="45"/>
      <c r="F871" s="45"/>
      <c r="G871" s="123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6.5">
      <c r="A872" s="45"/>
      <c r="B872" s="45"/>
      <c r="C872" s="45"/>
      <c r="D872" s="45"/>
      <c r="E872" s="45"/>
      <c r="F872" s="45"/>
      <c r="G872" s="123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6.5">
      <c r="A873" s="45"/>
      <c r="B873" s="45"/>
      <c r="C873" s="45"/>
      <c r="D873" s="45"/>
      <c r="E873" s="45"/>
      <c r="F873" s="45"/>
      <c r="G873" s="123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6.5">
      <c r="A874" s="45"/>
      <c r="B874" s="45"/>
      <c r="C874" s="45"/>
      <c r="D874" s="45"/>
      <c r="E874" s="45"/>
      <c r="F874" s="45"/>
      <c r="G874" s="123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6.5">
      <c r="A875" s="45"/>
      <c r="B875" s="45"/>
      <c r="C875" s="45"/>
      <c r="D875" s="45"/>
      <c r="E875" s="45"/>
      <c r="F875" s="45"/>
      <c r="G875" s="123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6.5">
      <c r="A876" s="45"/>
      <c r="B876" s="45"/>
      <c r="C876" s="45"/>
      <c r="D876" s="45"/>
      <c r="E876" s="45"/>
      <c r="F876" s="45"/>
      <c r="G876" s="123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6.5">
      <c r="A877" s="45"/>
      <c r="B877" s="45"/>
      <c r="C877" s="45"/>
      <c r="D877" s="45"/>
      <c r="E877" s="45"/>
      <c r="F877" s="45"/>
      <c r="G877" s="123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6.5">
      <c r="A878" s="45"/>
      <c r="B878" s="45"/>
      <c r="C878" s="45"/>
      <c r="D878" s="45"/>
      <c r="E878" s="45"/>
      <c r="F878" s="45"/>
      <c r="G878" s="123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6.5">
      <c r="A879" s="45"/>
      <c r="B879" s="45"/>
      <c r="C879" s="45"/>
      <c r="D879" s="45"/>
      <c r="E879" s="45"/>
      <c r="F879" s="45"/>
      <c r="G879" s="123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6.5">
      <c r="A880" s="45"/>
      <c r="B880" s="45"/>
      <c r="C880" s="45"/>
      <c r="D880" s="45"/>
      <c r="E880" s="45"/>
      <c r="F880" s="45"/>
      <c r="G880" s="123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6.5">
      <c r="A881" s="45"/>
      <c r="B881" s="45"/>
      <c r="C881" s="45"/>
      <c r="D881" s="45"/>
      <c r="E881" s="45"/>
      <c r="F881" s="45"/>
      <c r="G881" s="123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6.5">
      <c r="A882" s="45"/>
      <c r="B882" s="45"/>
      <c r="C882" s="45"/>
      <c r="D882" s="45"/>
      <c r="E882" s="45"/>
      <c r="F882" s="45"/>
      <c r="G882" s="123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6.5">
      <c r="A883" s="45"/>
      <c r="B883" s="45"/>
      <c r="C883" s="45"/>
      <c r="D883" s="45"/>
      <c r="E883" s="45"/>
      <c r="F883" s="45"/>
      <c r="G883" s="123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6.5">
      <c r="A884" s="45"/>
      <c r="B884" s="45"/>
      <c r="C884" s="45"/>
      <c r="D884" s="45"/>
      <c r="E884" s="45"/>
      <c r="F884" s="45"/>
      <c r="G884" s="123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6.5">
      <c r="A885" s="45"/>
      <c r="B885" s="45"/>
      <c r="C885" s="45"/>
      <c r="D885" s="45"/>
      <c r="E885" s="45"/>
      <c r="F885" s="45"/>
      <c r="G885" s="123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6.5">
      <c r="A886" s="45"/>
      <c r="B886" s="45"/>
      <c r="C886" s="45"/>
      <c r="D886" s="45"/>
      <c r="E886" s="45"/>
      <c r="F886" s="45"/>
      <c r="G886" s="123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6.5">
      <c r="A887" s="45"/>
      <c r="B887" s="45"/>
      <c r="C887" s="45"/>
      <c r="D887" s="45"/>
      <c r="E887" s="45"/>
      <c r="F887" s="45"/>
      <c r="G887" s="123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6.5">
      <c r="A888" s="45"/>
      <c r="B888" s="45"/>
      <c r="C888" s="45"/>
      <c r="D888" s="45"/>
      <c r="E888" s="45"/>
      <c r="F888" s="45"/>
      <c r="G888" s="123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6.5">
      <c r="A889" s="45"/>
      <c r="B889" s="45"/>
      <c r="C889" s="45"/>
      <c r="D889" s="45"/>
      <c r="E889" s="45"/>
      <c r="F889" s="45"/>
      <c r="G889" s="123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6.5">
      <c r="A890" s="45"/>
      <c r="B890" s="45"/>
      <c r="C890" s="45"/>
      <c r="D890" s="45"/>
      <c r="E890" s="45"/>
      <c r="F890" s="45"/>
      <c r="G890" s="123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6.5">
      <c r="A891" s="45"/>
      <c r="B891" s="45"/>
      <c r="C891" s="45"/>
      <c r="D891" s="45"/>
      <c r="E891" s="45"/>
      <c r="F891" s="45"/>
      <c r="G891" s="123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6.5">
      <c r="A892" s="45"/>
      <c r="B892" s="45"/>
      <c r="C892" s="45"/>
      <c r="D892" s="45"/>
      <c r="E892" s="45"/>
      <c r="F892" s="45"/>
      <c r="G892" s="123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6.5">
      <c r="A893" s="45"/>
      <c r="B893" s="45"/>
      <c r="C893" s="45"/>
      <c r="D893" s="45"/>
      <c r="E893" s="45"/>
      <c r="F893" s="45"/>
      <c r="G893" s="123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6.5">
      <c r="A894" s="45"/>
      <c r="B894" s="45"/>
      <c r="C894" s="45"/>
      <c r="D894" s="45"/>
      <c r="E894" s="45"/>
      <c r="F894" s="45"/>
      <c r="G894" s="123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6.5">
      <c r="A895" s="45"/>
      <c r="B895" s="45"/>
      <c r="C895" s="45"/>
      <c r="D895" s="45"/>
      <c r="E895" s="45"/>
      <c r="F895" s="45"/>
      <c r="G895" s="123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6.5">
      <c r="A896" s="45"/>
      <c r="B896" s="45"/>
      <c r="C896" s="45"/>
      <c r="D896" s="45"/>
      <c r="E896" s="45"/>
      <c r="F896" s="45"/>
      <c r="G896" s="123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6.5">
      <c r="A897" s="45"/>
      <c r="B897" s="45"/>
      <c r="C897" s="45"/>
      <c r="D897" s="45"/>
      <c r="E897" s="45"/>
      <c r="F897" s="45"/>
      <c r="G897" s="123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6.5">
      <c r="A898" s="45"/>
      <c r="B898" s="45"/>
      <c r="C898" s="45"/>
      <c r="D898" s="45"/>
      <c r="E898" s="45"/>
      <c r="F898" s="45"/>
      <c r="G898" s="123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6.5">
      <c r="A899" s="45"/>
      <c r="B899" s="45"/>
      <c r="C899" s="45"/>
      <c r="D899" s="45"/>
      <c r="E899" s="45"/>
      <c r="F899" s="45"/>
      <c r="G899" s="123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6.5">
      <c r="A900" s="45"/>
      <c r="B900" s="45"/>
      <c r="C900" s="45"/>
      <c r="D900" s="45"/>
      <c r="E900" s="45"/>
      <c r="F900" s="45"/>
      <c r="G900" s="123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6.5">
      <c r="A901" s="45"/>
      <c r="B901" s="45"/>
      <c r="C901" s="45"/>
      <c r="D901" s="45"/>
      <c r="E901" s="45"/>
      <c r="F901" s="45"/>
      <c r="G901" s="123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6.5">
      <c r="A902" s="45"/>
      <c r="B902" s="45"/>
      <c r="C902" s="45"/>
      <c r="D902" s="45"/>
      <c r="E902" s="45"/>
      <c r="F902" s="45"/>
      <c r="G902" s="123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6.5">
      <c r="A903" s="45"/>
      <c r="B903" s="45"/>
      <c r="C903" s="45"/>
      <c r="D903" s="45"/>
      <c r="E903" s="45"/>
      <c r="F903" s="45"/>
      <c r="G903" s="123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6.5">
      <c r="A904" s="45"/>
      <c r="B904" s="45"/>
      <c r="C904" s="45"/>
      <c r="D904" s="45"/>
      <c r="E904" s="45"/>
      <c r="F904" s="45"/>
      <c r="G904" s="123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6.5">
      <c r="A905" s="45"/>
      <c r="B905" s="45"/>
      <c r="C905" s="45"/>
      <c r="D905" s="45"/>
      <c r="E905" s="45"/>
      <c r="F905" s="45"/>
      <c r="G905" s="123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6.5">
      <c r="A906" s="45"/>
      <c r="B906" s="45"/>
      <c r="C906" s="45"/>
      <c r="D906" s="45"/>
      <c r="E906" s="45"/>
      <c r="F906" s="45"/>
      <c r="G906" s="123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6.5">
      <c r="A907" s="45"/>
      <c r="B907" s="45"/>
      <c r="C907" s="45"/>
      <c r="D907" s="45"/>
      <c r="E907" s="45"/>
      <c r="F907" s="45"/>
      <c r="G907" s="123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6.5">
      <c r="A908" s="45"/>
      <c r="B908" s="45"/>
      <c r="C908" s="45"/>
      <c r="D908" s="45"/>
      <c r="E908" s="45"/>
      <c r="F908" s="45"/>
      <c r="G908" s="123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6.5">
      <c r="A909" s="45"/>
      <c r="B909" s="45"/>
      <c r="C909" s="45"/>
      <c r="D909" s="45"/>
      <c r="E909" s="45"/>
      <c r="F909" s="45"/>
      <c r="G909" s="123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6.5">
      <c r="A910" s="45"/>
      <c r="B910" s="45"/>
      <c r="C910" s="45"/>
      <c r="D910" s="45"/>
      <c r="E910" s="45"/>
      <c r="F910" s="45"/>
      <c r="G910" s="123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6.5">
      <c r="A911" s="45"/>
      <c r="B911" s="45"/>
      <c r="C911" s="45"/>
      <c r="D911" s="45"/>
      <c r="E911" s="45"/>
      <c r="F911" s="45"/>
      <c r="G911" s="123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6.5">
      <c r="A912" s="45"/>
      <c r="B912" s="45"/>
      <c r="C912" s="45"/>
      <c r="D912" s="45"/>
      <c r="E912" s="45"/>
      <c r="F912" s="45"/>
      <c r="G912" s="123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6.5">
      <c r="A913" s="45"/>
      <c r="B913" s="45"/>
      <c r="C913" s="45"/>
      <c r="D913" s="45"/>
      <c r="E913" s="45"/>
      <c r="F913" s="45"/>
      <c r="G913" s="123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6.5">
      <c r="A914" s="45"/>
      <c r="B914" s="45"/>
      <c r="C914" s="45"/>
      <c r="D914" s="45"/>
      <c r="E914" s="45"/>
      <c r="F914" s="45"/>
      <c r="G914" s="123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6.5">
      <c r="A915" s="45"/>
      <c r="B915" s="45"/>
      <c r="C915" s="45"/>
      <c r="D915" s="45"/>
      <c r="E915" s="45"/>
      <c r="F915" s="45"/>
      <c r="G915" s="123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6.5">
      <c r="A916" s="45"/>
      <c r="B916" s="45"/>
      <c r="C916" s="45"/>
      <c r="D916" s="45"/>
      <c r="E916" s="45"/>
      <c r="F916" s="45"/>
      <c r="G916" s="123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6.5">
      <c r="A917" s="45"/>
      <c r="B917" s="45"/>
      <c r="C917" s="45"/>
      <c r="D917" s="45"/>
      <c r="E917" s="45"/>
      <c r="F917" s="45"/>
      <c r="G917" s="123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6.5">
      <c r="A918" s="45"/>
      <c r="B918" s="45"/>
      <c r="C918" s="45"/>
      <c r="D918" s="45"/>
      <c r="E918" s="45"/>
      <c r="F918" s="45"/>
      <c r="G918" s="123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6.5">
      <c r="A919" s="45"/>
      <c r="B919" s="45"/>
      <c r="C919" s="45"/>
      <c r="D919" s="45"/>
      <c r="E919" s="45"/>
      <c r="F919" s="45"/>
      <c r="G919" s="123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6.5">
      <c r="A920" s="45"/>
      <c r="B920" s="45"/>
      <c r="C920" s="45"/>
      <c r="D920" s="45"/>
      <c r="E920" s="45"/>
      <c r="F920" s="45"/>
      <c r="G920" s="123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6.5">
      <c r="A921" s="45"/>
      <c r="B921" s="45"/>
      <c r="C921" s="45"/>
      <c r="D921" s="45"/>
      <c r="E921" s="45"/>
      <c r="F921" s="45"/>
      <c r="G921" s="123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6.5">
      <c r="A922" s="45"/>
      <c r="B922" s="45"/>
      <c r="C922" s="45"/>
      <c r="D922" s="45"/>
      <c r="E922" s="45"/>
      <c r="F922" s="45"/>
      <c r="G922" s="123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6.5">
      <c r="A923" s="45"/>
      <c r="B923" s="45"/>
      <c r="C923" s="45"/>
      <c r="D923" s="45"/>
      <c r="E923" s="45"/>
      <c r="F923" s="45"/>
      <c r="G923" s="123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6.5">
      <c r="A924" s="45"/>
      <c r="B924" s="45"/>
      <c r="C924" s="45"/>
      <c r="D924" s="45"/>
      <c r="E924" s="45"/>
      <c r="F924" s="45"/>
      <c r="G924" s="123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6.5">
      <c r="A925" s="45"/>
      <c r="B925" s="45"/>
      <c r="C925" s="45"/>
      <c r="D925" s="45"/>
      <c r="E925" s="45"/>
      <c r="F925" s="45"/>
      <c r="G925" s="123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6.5">
      <c r="A926" s="45"/>
      <c r="B926" s="45"/>
      <c r="C926" s="45"/>
      <c r="D926" s="45"/>
      <c r="E926" s="45"/>
      <c r="F926" s="45"/>
      <c r="G926" s="123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6.5">
      <c r="A927" s="45"/>
      <c r="B927" s="45"/>
      <c r="C927" s="45"/>
      <c r="D927" s="45"/>
      <c r="E927" s="45"/>
      <c r="F927" s="45"/>
      <c r="G927" s="123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6.5">
      <c r="A928" s="45"/>
      <c r="B928" s="45"/>
      <c r="C928" s="45"/>
      <c r="D928" s="45"/>
      <c r="E928" s="45"/>
      <c r="F928" s="45"/>
      <c r="G928" s="123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6.5">
      <c r="A929" s="45"/>
      <c r="B929" s="45"/>
      <c r="C929" s="45"/>
      <c r="D929" s="45"/>
      <c r="E929" s="45"/>
      <c r="F929" s="45"/>
      <c r="G929" s="123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6.5">
      <c r="A930" s="45"/>
      <c r="B930" s="45"/>
      <c r="C930" s="45"/>
      <c r="D930" s="45"/>
      <c r="E930" s="45"/>
      <c r="F930" s="45"/>
      <c r="G930" s="123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6.5">
      <c r="A931" s="45"/>
      <c r="B931" s="45"/>
      <c r="C931" s="45"/>
      <c r="D931" s="45"/>
      <c r="E931" s="45"/>
      <c r="F931" s="45"/>
      <c r="G931" s="123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6.5">
      <c r="A932" s="45"/>
      <c r="B932" s="45"/>
      <c r="C932" s="45"/>
      <c r="D932" s="45"/>
      <c r="E932" s="45"/>
      <c r="F932" s="45"/>
      <c r="G932" s="123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6.5">
      <c r="A933" s="45"/>
      <c r="B933" s="45"/>
      <c r="C933" s="45"/>
      <c r="D933" s="45"/>
      <c r="E933" s="45"/>
      <c r="F933" s="45"/>
      <c r="G933" s="123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6.5">
      <c r="A934" s="45"/>
      <c r="B934" s="45"/>
      <c r="C934" s="45"/>
      <c r="D934" s="45"/>
      <c r="E934" s="45"/>
      <c r="F934" s="45"/>
      <c r="G934" s="123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6.5">
      <c r="A935" s="45"/>
      <c r="B935" s="45"/>
      <c r="C935" s="45"/>
      <c r="D935" s="45"/>
      <c r="E935" s="45"/>
      <c r="F935" s="45"/>
      <c r="G935" s="123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6.5">
      <c r="A936" s="45"/>
      <c r="B936" s="45"/>
      <c r="C936" s="45"/>
      <c r="D936" s="45"/>
      <c r="E936" s="45"/>
      <c r="F936" s="45"/>
      <c r="G936" s="123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6.5">
      <c r="A937" s="45"/>
      <c r="B937" s="45"/>
      <c r="C937" s="45"/>
      <c r="D937" s="45"/>
      <c r="E937" s="45"/>
      <c r="F937" s="45"/>
      <c r="G937" s="123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6.5">
      <c r="A938" s="45"/>
      <c r="B938" s="45"/>
      <c r="C938" s="45"/>
      <c r="D938" s="45"/>
      <c r="E938" s="45"/>
      <c r="F938" s="45"/>
      <c r="G938" s="123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6.5">
      <c r="A939" s="45"/>
      <c r="B939" s="45"/>
      <c r="C939" s="45"/>
      <c r="D939" s="45"/>
      <c r="E939" s="45"/>
      <c r="F939" s="45"/>
      <c r="G939" s="123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6.5">
      <c r="A940" s="45"/>
      <c r="B940" s="45"/>
      <c r="C940" s="45"/>
      <c r="D940" s="45"/>
      <c r="E940" s="45"/>
      <c r="F940" s="45"/>
      <c r="G940" s="123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6.5">
      <c r="A941" s="45"/>
      <c r="B941" s="45"/>
      <c r="C941" s="45"/>
      <c r="D941" s="45"/>
      <c r="E941" s="45"/>
      <c r="F941" s="45"/>
      <c r="G941" s="123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6.5">
      <c r="A942" s="45"/>
      <c r="B942" s="45"/>
      <c r="C942" s="45"/>
      <c r="D942" s="45"/>
      <c r="E942" s="45"/>
      <c r="F942" s="45"/>
      <c r="G942" s="123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6.5">
      <c r="A943" s="45"/>
      <c r="B943" s="45"/>
      <c r="C943" s="45"/>
      <c r="D943" s="45"/>
      <c r="E943" s="45"/>
      <c r="F943" s="45"/>
      <c r="G943" s="123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6.5">
      <c r="A944" s="45"/>
      <c r="B944" s="45"/>
      <c r="C944" s="45"/>
      <c r="D944" s="45"/>
      <c r="E944" s="45"/>
      <c r="F944" s="45"/>
      <c r="G944" s="123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6.5">
      <c r="A945" s="45"/>
      <c r="B945" s="45"/>
      <c r="C945" s="45"/>
      <c r="D945" s="45"/>
      <c r="E945" s="45"/>
      <c r="F945" s="45"/>
      <c r="G945" s="123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6.5">
      <c r="A946" s="45"/>
      <c r="B946" s="45"/>
      <c r="C946" s="45"/>
      <c r="D946" s="45"/>
      <c r="E946" s="45"/>
      <c r="F946" s="45"/>
      <c r="G946" s="123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6.5">
      <c r="A947" s="45"/>
      <c r="B947" s="45"/>
      <c r="C947" s="45"/>
      <c r="D947" s="45"/>
      <c r="E947" s="45"/>
      <c r="F947" s="45"/>
      <c r="G947" s="123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6.5">
      <c r="A948" s="45"/>
      <c r="B948" s="45"/>
      <c r="C948" s="45"/>
      <c r="D948" s="45"/>
      <c r="E948" s="45"/>
      <c r="F948" s="45"/>
      <c r="G948" s="123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6.5">
      <c r="A949" s="45"/>
      <c r="B949" s="45"/>
      <c r="C949" s="45"/>
      <c r="D949" s="45"/>
      <c r="E949" s="45"/>
      <c r="F949" s="45"/>
      <c r="G949" s="123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6.5">
      <c r="A950" s="45"/>
      <c r="B950" s="45"/>
      <c r="C950" s="45"/>
      <c r="D950" s="45"/>
      <c r="E950" s="45"/>
      <c r="F950" s="45"/>
      <c r="G950" s="123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6.5">
      <c r="A951" s="45"/>
      <c r="B951" s="45"/>
      <c r="C951" s="45"/>
      <c r="D951" s="45"/>
      <c r="E951" s="45"/>
      <c r="F951" s="45"/>
      <c r="G951" s="123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6.5">
      <c r="A952" s="45"/>
      <c r="B952" s="45"/>
      <c r="C952" s="45"/>
      <c r="D952" s="45"/>
      <c r="E952" s="45"/>
      <c r="F952" s="45"/>
      <c r="G952" s="123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6.5">
      <c r="A953" s="45"/>
      <c r="B953" s="45"/>
      <c r="C953" s="45"/>
      <c r="D953" s="45"/>
      <c r="E953" s="45"/>
      <c r="F953" s="45"/>
      <c r="G953" s="123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6.5">
      <c r="A954" s="45"/>
      <c r="B954" s="45"/>
      <c r="C954" s="45"/>
      <c r="D954" s="45"/>
      <c r="E954" s="45"/>
      <c r="F954" s="45"/>
      <c r="G954" s="123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6.5">
      <c r="A955" s="45"/>
      <c r="B955" s="45"/>
      <c r="C955" s="45"/>
      <c r="D955" s="45"/>
      <c r="E955" s="45"/>
      <c r="F955" s="45"/>
      <c r="G955" s="123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6.5">
      <c r="A956" s="45"/>
      <c r="B956" s="45"/>
      <c r="C956" s="45"/>
      <c r="D956" s="45"/>
      <c r="E956" s="45"/>
      <c r="F956" s="45"/>
      <c r="G956" s="123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6.5">
      <c r="A957" s="45"/>
      <c r="B957" s="45"/>
      <c r="C957" s="45"/>
      <c r="D957" s="45"/>
      <c r="E957" s="45"/>
      <c r="F957" s="45"/>
      <c r="G957" s="123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6.5">
      <c r="A958" s="45"/>
      <c r="B958" s="45"/>
      <c r="C958" s="45"/>
      <c r="D958" s="45"/>
      <c r="E958" s="45"/>
      <c r="F958" s="45"/>
      <c r="G958" s="123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6.5">
      <c r="A959" s="45"/>
      <c r="B959" s="45"/>
      <c r="C959" s="45"/>
      <c r="D959" s="45"/>
      <c r="E959" s="45"/>
      <c r="F959" s="45"/>
      <c r="G959" s="123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6.5">
      <c r="A960" s="45"/>
      <c r="B960" s="45"/>
      <c r="C960" s="45"/>
      <c r="D960" s="45"/>
      <c r="E960" s="45"/>
      <c r="F960" s="45"/>
      <c r="G960" s="123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6.5">
      <c r="A961" s="45"/>
      <c r="B961" s="45"/>
      <c r="C961" s="45"/>
      <c r="D961" s="45"/>
      <c r="E961" s="45"/>
      <c r="F961" s="45"/>
      <c r="G961" s="123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6.5">
      <c r="A962" s="45"/>
      <c r="B962" s="45"/>
      <c r="C962" s="45"/>
      <c r="D962" s="45"/>
      <c r="E962" s="45"/>
      <c r="F962" s="45"/>
      <c r="G962" s="123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6.5">
      <c r="A963" s="45"/>
      <c r="B963" s="45"/>
      <c r="C963" s="45"/>
      <c r="D963" s="45"/>
      <c r="E963" s="45"/>
      <c r="F963" s="45"/>
      <c r="G963" s="123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6.5">
      <c r="A964" s="45"/>
      <c r="B964" s="45"/>
      <c r="C964" s="45"/>
      <c r="D964" s="45"/>
      <c r="E964" s="45"/>
      <c r="F964" s="45"/>
      <c r="G964" s="123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6.5">
      <c r="A965" s="45"/>
      <c r="B965" s="45"/>
      <c r="C965" s="45"/>
      <c r="D965" s="45"/>
      <c r="E965" s="45"/>
      <c r="F965" s="45"/>
      <c r="G965" s="123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6.5">
      <c r="A966" s="45"/>
      <c r="B966" s="45"/>
      <c r="C966" s="45"/>
      <c r="D966" s="45"/>
      <c r="E966" s="45"/>
      <c r="F966" s="45"/>
      <c r="G966" s="123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6.5">
      <c r="A967" s="45"/>
      <c r="B967" s="45"/>
      <c r="C967" s="45"/>
      <c r="D967" s="45"/>
      <c r="E967" s="45"/>
      <c r="F967" s="45"/>
      <c r="G967" s="123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6.5">
      <c r="A968" s="45"/>
      <c r="B968" s="45"/>
      <c r="C968" s="45"/>
      <c r="D968" s="45"/>
      <c r="E968" s="45"/>
      <c r="F968" s="45"/>
      <c r="G968" s="123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6.5">
      <c r="A969" s="45"/>
      <c r="B969" s="45"/>
      <c r="C969" s="45"/>
      <c r="D969" s="45"/>
      <c r="E969" s="45"/>
      <c r="F969" s="45"/>
      <c r="G969" s="123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6.5">
      <c r="A970" s="45"/>
      <c r="B970" s="45"/>
      <c r="C970" s="45"/>
      <c r="D970" s="45"/>
      <c r="E970" s="45"/>
      <c r="F970" s="45"/>
      <c r="G970" s="123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6.5">
      <c r="A971" s="45"/>
      <c r="B971" s="45"/>
      <c r="C971" s="45"/>
      <c r="D971" s="45"/>
      <c r="E971" s="45"/>
      <c r="F971" s="45"/>
      <c r="G971" s="123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6.5">
      <c r="A972" s="45"/>
      <c r="B972" s="45"/>
      <c r="C972" s="45"/>
      <c r="D972" s="45"/>
      <c r="E972" s="45"/>
      <c r="F972" s="45"/>
      <c r="G972" s="123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6.5">
      <c r="A973" s="45"/>
      <c r="B973" s="45"/>
      <c r="C973" s="45"/>
      <c r="D973" s="45"/>
      <c r="E973" s="45"/>
      <c r="F973" s="45"/>
      <c r="G973" s="123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6.5">
      <c r="A974" s="45"/>
      <c r="B974" s="45"/>
      <c r="C974" s="45"/>
      <c r="D974" s="45"/>
      <c r="E974" s="45"/>
      <c r="F974" s="45"/>
      <c r="G974" s="123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6.5">
      <c r="A975" s="45"/>
      <c r="B975" s="45"/>
      <c r="C975" s="45"/>
      <c r="D975" s="45"/>
      <c r="E975" s="45"/>
      <c r="F975" s="45"/>
      <c r="G975" s="123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6.5">
      <c r="A976" s="45"/>
      <c r="B976" s="45"/>
      <c r="C976" s="45"/>
      <c r="D976" s="45"/>
      <c r="E976" s="45"/>
      <c r="F976" s="45"/>
      <c r="G976" s="123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6.5">
      <c r="A977" s="45"/>
      <c r="B977" s="45"/>
      <c r="C977" s="45"/>
      <c r="D977" s="45"/>
      <c r="E977" s="45"/>
      <c r="F977" s="45"/>
      <c r="G977" s="123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6.5">
      <c r="A978" s="45"/>
      <c r="B978" s="45"/>
      <c r="C978" s="45"/>
      <c r="D978" s="45"/>
      <c r="E978" s="45"/>
      <c r="F978" s="45"/>
      <c r="G978" s="123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6.5">
      <c r="A979" s="45"/>
      <c r="B979" s="45"/>
      <c r="C979" s="45"/>
      <c r="D979" s="45"/>
      <c r="E979" s="45"/>
      <c r="F979" s="45"/>
      <c r="G979" s="123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6.5">
      <c r="A980" s="45"/>
      <c r="B980" s="45"/>
      <c r="C980" s="45"/>
      <c r="D980" s="45"/>
      <c r="E980" s="45"/>
      <c r="F980" s="45"/>
      <c r="G980" s="123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6.5">
      <c r="A981" s="45"/>
      <c r="B981" s="45"/>
      <c r="C981" s="45"/>
      <c r="D981" s="45"/>
      <c r="E981" s="45"/>
      <c r="F981" s="45"/>
      <c r="G981" s="123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6.5">
      <c r="A982" s="45"/>
      <c r="B982" s="45"/>
      <c r="C982" s="45"/>
      <c r="D982" s="45"/>
      <c r="E982" s="45"/>
      <c r="F982" s="45"/>
      <c r="G982" s="123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6.5">
      <c r="A983" s="45"/>
      <c r="B983" s="45"/>
      <c r="C983" s="45"/>
      <c r="D983" s="45"/>
      <c r="E983" s="45"/>
      <c r="F983" s="45"/>
      <c r="G983" s="123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6.5">
      <c r="A984" s="45"/>
      <c r="B984" s="45"/>
      <c r="C984" s="45"/>
      <c r="D984" s="45"/>
      <c r="E984" s="45"/>
      <c r="F984" s="45"/>
      <c r="G984" s="123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6.5">
      <c r="A985" s="45"/>
      <c r="B985" s="45"/>
      <c r="C985" s="45"/>
      <c r="D985" s="45"/>
      <c r="E985" s="45"/>
      <c r="F985" s="45"/>
      <c r="G985" s="123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6.5">
      <c r="A986" s="45"/>
      <c r="B986" s="45"/>
      <c r="C986" s="45"/>
      <c r="D986" s="45"/>
      <c r="E986" s="45"/>
      <c r="F986" s="45"/>
      <c r="G986" s="123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6.5">
      <c r="A987" s="45"/>
      <c r="B987" s="45"/>
      <c r="C987" s="45"/>
      <c r="D987" s="45"/>
      <c r="E987" s="45"/>
      <c r="F987" s="45"/>
      <c r="G987" s="123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6.5">
      <c r="A988" s="45"/>
      <c r="B988" s="45"/>
      <c r="C988" s="45"/>
      <c r="D988" s="45"/>
      <c r="E988" s="45"/>
      <c r="F988" s="45"/>
      <c r="G988" s="123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6.5">
      <c r="A989" s="45"/>
      <c r="B989" s="45"/>
      <c r="C989" s="45"/>
      <c r="D989" s="45"/>
      <c r="E989" s="45"/>
      <c r="F989" s="45"/>
      <c r="G989" s="123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6.5">
      <c r="A990" s="45"/>
      <c r="B990" s="45"/>
      <c r="C990" s="45"/>
      <c r="D990" s="45"/>
      <c r="E990" s="45"/>
      <c r="F990" s="45"/>
      <c r="G990" s="123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6.5">
      <c r="A991" s="45"/>
      <c r="B991" s="45"/>
      <c r="C991" s="45"/>
      <c r="D991" s="45"/>
      <c r="E991" s="45"/>
      <c r="F991" s="45"/>
      <c r="G991" s="123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6.5">
      <c r="A992" s="45"/>
      <c r="B992" s="45"/>
      <c r="C992" s="45"/>
      <c r="D992" s="45"/>
      <c r="E992" s="45"/>
      <c r="F992" s="45"/>
      <c r="G992" s="123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6.5">
      <c r="A993" s="45"/>
      <c r="B993" s="45"/>
      <c r="C993" s="45"/>
      <c r="D993" s="45"/>
      <c r="E993" s="45"/>
      <c r="F993" s="45"/>
      <c r="G993" s="123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6.5">
      <c r="A994" s="45"/>
      <c r="B994" s="45"/>
      <c r="C994" s="45"/>
      <c r="D994" s="45"/>
      <c r="E994" s="45"/>
      <c r="F994" s="45"/>
      <c r="G994" s="123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6.5">
      <c r="A995" s="45"/>
      <c r="B995" s="45"/>
      <c r="C995" s="45"/>
      <c r="D995" s="45"/>
      <c r="E995" s="45"/>
      <c r="F995" s="45"/>
      <c r="G995" s="123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6.5">
      <c r="A996" s="45"/>
      <c r="B996" s="45"/>
      <c r="C996" s="45"/>
      <c r="D996" s="45"/>
      <c r="E996" s="45"/>
      <c r="F996" s="45"/>
      <c r="G996" s="123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6.5">
      <c r="A997" s="45"/>
      <c r="B997" s="45"/>
      <c r="C997" s="45"/>
      <c r="D997" s="45"/>
      <c r="E997" s="45"/>
      <c r="F997" s="45"/>
      <c r="G997" s="123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6.5">
      <c r="A998" s="45"/>
      <c r="B998" s="45"/>
      <c r="C998" s="45"/>
      <c r="D998" s="45"/>
      <c r="E998" s="45"/>
      <c r="F998" s="45"/>
      <c r="G998" s="123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6.5">
      <c r="A999" s="45"/>
      <c r="B999" s="45"/>
      <c r="C999" s="45"/>
      <c r="D999" s="45"/>
      <c r="E999" s="45"/>
      <c r="F999" s="45"/>
      <c r="G999" s="123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6.5">
      <c r="A1000" s="45"/>
      <c r="B1000" s="45"/>
      <c r="C1000" s="45"/>
      <c r="D1000" s="45"/>
      <c r="E1000" s="45"/>
      <c r="F1000" s="45"/>
      <c r="G1000" s="123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7">
    <mergeCell ref="I4:I5"/>
    <mergeCell ref="C1:G1"/>
    <mergeCell ref="C2:H2"/>
    <mergeCell ref="C3:H3"/>
    <mergeCell ref="B4:B5"/>
    <mergeCell ref="D4:G4"/>
    <mergeCell ref="H4:H5"/>
  </mergeCells>
  <phoneticPr fontId="45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1.25" defaultRowHeight="15" customHeight="1"/>
  <cols>
    <col min="1" max="1" width="12.125" customWidth="1"/>
    <col min="2" max="2" width="6.625" customWidth="1"/>
    <col min="3" max="3" width="21.125" customWidth="1"/>
    <col min="4" max="4" width="13.625" customWidth="1"/>
    <col min="5" max="5" width="12.125" customWidth="1"/>
    <col min="6" max="6" width="6.625" customWidth="1"/>
    <col min="7" max="7" width="23.5" customWidth="1"/>
    <col min="8" max="8" width="13.625" customWidth="1"/>
    <col min="9" max="9" width="9" customWidth="1"/>
    <col min="10" max="26" width="8" customWidth="1"/>
  </cols>
  <sheetData>
    <row r="1" spans="1:26" ht="25.5" customHeight="1">
      <c r="A1" s="189" t="s">
        <v>138</v>
      </c>
      <c r="B1" s="152"/>
      <c r="C1" s="152"/>
      <c r="D1" s="152"/>
      <c r="E1" s="152"/>
      <c r="F1" s="152"/>
      <c r="G1" s="152"/>
      <c r="H1" s="152"/>
      <c r="I1" s="91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6.5">
      <c r="A2" s="190" t="s">
        <v>139</v>
      </c>
      <c r="B2" s="152"/>
      <c r="C2" s="152"/>
      <c r="D2" s="152"/>
      <c r="E2" s="152"/>
      <c r="F2" s="152"/>
      <c r="G2" s="152"/>
      <c r="H2" s="152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33" customHeight="1">
      <c r="A3" s="132" t="s">
        <v>140</v>
      </c>
      <c r="B3" s="132" t="s">
        <v>141</v>
      </c>
      <c r="C3" s="132" t="s">
        <v>142</v>
      </c>
      <c r="D3" s="133" t="s">
        <v>44</v>
      </c>
      <c r="E3" s="134" t="s">
        <v>140</v>
      </c>
      <c r="F3" s="132" t="s">
        <v>141</v>
      </c>
      <c r="G3" s="132" t="s">
        <v>142</v>
      </c>
      <c r="H3" s="132" t="s">
        <v>44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24.75" customHeight="1">
      <c r="A4" s="132" t="s">
        <v>143</v>
      </c>
      <c r="B4" s="132">
        <v>1</v>
      </c>
      <c r="C4" s="132" t="s">
        <v>144</v>
      </c>
      <c r="D4" s="135" t="s">
        <v>145</v>
      </c>
      <c r="E4" s="134" t="s">
        <v>146</v>
      </c>
      <c r="F4" s="132">
        <v>36</v>
      </c>
      <c r="G4" s="132" t="s">
        <v>147</v>
      </c>
      <c r="H4" s="136" t="s">
        <v>148</v>
      </c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24.75" customHeight="1">
      <c r="A5" s="132"/>
      <c r="B5" s="132">
        <v>2</v>
      </c>
      <c r="C5" s="132" t="s">
        <v>149</v>
      </c>
      <c r="D5" s="135" t="s">
        <v>150</v>
      </c>
      <c r="E5" s="134"/>
      <c r="F5" s="132">
        <v>37</v>
      </c>
      <c r="G5" s="132" t="s">
        <v>151</v>
      </c>
      <c r="H5" s="136" t="s">
        <v>152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24.75" customHeight="1">
      <c r="A6" s="132"/>
      <c r="B6" s="132">
        <v>3</v>
      </c>
      <c r="C6" s="132" t="s">
        <v>153</v>
      </c>
      <c r="D6" s="135" t="s">
        <v>154</v>
      </c>
      <c r="E6" s="134"/>
      <c r="F6" s="132">
        <v>38</v>
      </c>
      <c r="G6" s="132" t="s">
        <v>155</v>
      </c>
      <c r="H6" s="136" t="s">
        <v>156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24.75" customHeight="1">
      <c r="A7" s="132"/>
      <c r="B7" s="132">
        <v>4</v>
      </c>
      <c r="C7" s="132" t="s">
        <v>157</v>
      </c>
      <c r="D7" s="135" t="s">
        <v>158</v>
      </c>
      <c r="E7" s="134"/>
      <c r="F7" s="132">
        <v>39</v>
      </c>
      <c r="G7" s="132" t="s">
        <v>159</v>
      </c>
      <c r="H7" s="136" t="s">
        <v>160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24.75" customHeight="1">
      <c r="A8" s="132"/>
      <c r="B8" s="132">
        <v>5</v>
      </c>
      <c r="C8" s="132" t="s">
        <v>161</v>
      </c>
      <c r="D8" s="135" t="s">
        <v>162</v>
      </c>
      <c r="E8" s="134"/>
      <c r="F8" s="132">
        <v>40</v>
      </c>
      <c r="G8" s="132" t="s">
        <v>163</v>
      </c>
      <c r="H8" s="136" t="s">
        <v>164</v>
      </c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24.75" customHeight="1">
      <c r="A9" s="132" t="s">
        <v>165</v>
      </c>
      <c r="B9" s="132">
        <v>6</v>
      </c>
      <c r="C9" s="132" t="s">
        <v>166</v>
      </c>
      <c r="D9" s="135" t="s">
        <v>167</v>
      </c>
      <c r="E9" s="134" t="s">
        <v>168</v>
      </c>
      <c r="F9" s="132">
        <v>41</v>
      </c>
      <c r="G9" s="132" t="s">
        <v>169</v>
      </c>
      <c r="H9" s="136" t="s">
        <v>170</v>
      </c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24.75" customHeight="1">
      <c r="A10" s="132"/>
      <c r="B10" s="132">
        <v>7</v>
      </c>
      <c r="C10" s="132" t="s">
        <v>171</v>
      </c>
      <c r="D10" s="135" t="s">
        <v>172</v>
      </c>
      <c r="E10" s="134"/>
      <c r="F10" s="132">
        <v>42</v>
      </c>
      <c r="G10" s="132" t="s">
        <v>173</v>
      </c>
      <c r="H10" s="136" t="s">
        <v>174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24.75" customHeight="1">
      <c r="A11" s="132"/>
      <c r="B11" s="132">
        <v>8</v>
      </c>
      <c r="C11" s="132" t="s">
        <v>175</v>
      </c>
      <c r="D11" s="135" t="s">
        <v>176</v>
      </c>
      <c r="E11" s="134"/>
      <c r="F11" s="132">
        <v>43</v>
      </c>
      <c r="G11" s="132" t="s">
        <v>177</v>
      </c>
      <c r="H11" s="136" t="s">
        <v>178</v>
      </c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24.75" customHeight="1">
      <c r="A12" s="132"/>
      <c r="B12" s="132">
        <v>9</v>
      </c>
      <c r="C12" s="132" t="s">
        <v>179</v>
      </c>
      <c r="D12" s="135" t="s">
        <v>180</v>
      </c>
      <c r="E12" s="134"/>
      <c r="F12" s="132">
        <v>44</v>
      </c>
      <c r="G12" s="132" t="s">
        <v>181</v>
      </c>
      <c r="H12" s="136" t="s">
        <v>182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24.75" customHeight="1">
      <c r="A13" s="132"/>
      <c r="B13" s="132">
        <v>10</v>
      </c>
      <c r="C13" s="132" t="s">
        <v>183</v>
      </c>
      <c r="D13" s="135" t="s">
        <v>184</v>
      </c>
      <c r="E13" s="134"/>
      <c r="F13" s="132">
        <v>45</v>
      </c>
      <c r="G13" s="132" t="s">
        <v>185</v>
      </c>
      <c r="H13" s="136" t="s">
        <v>186</v>
      </c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24.75" customHeight="1">
      <c r="A14" s="132" t="s">
        <v>187</v>
      </c>
      <c r="B14" s="132">
        <v>11</v>
      </c>
      <c r="C14" s="132" t="s">
        <v>188</v>
      </c>
      <c r="D14" s="135" t="s">
        <v>189</v>
      </c>
      <c r="E14" s="134" t="s">
        <v>190</v>
      </c>
      <c r="F14" s="132">
        <v>46</v>
      </c>
      <c r="G14" s="132" t="s">
        <v>191</v>
      </c>
      <c r="H14" s="136" t="s">
        <v>192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24.75" customHeight="1">
      <c r="A15" s="132"/>
      <c r="B15" s="132">
        <v>12</v>
      </c>
      <c r="C15" s="132" t="s">
        <v>193</v>
      </c>
      <c r="D15" s="135" t="s">
        <v>194</v>
      </c>
      <c r="E15" s="134"/>
      <c r="F15" s="132">
        <v>47</v>
      </c>
      <c r="G15" s="132" t="s">
        <v>195</v>
      </c>
      <c r="H15" s="136" t="s">
        <v>196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24.75" customHeight="1">
      <c r="A16" s="132"/>
      <c r="B16" s="132">
        <v>13</v>
      </c>
      <c r="C16" s="132" t="s">
        <v>197</v>
      </c>
      <c r="D16" s="135" t="s">
        <v>198</v>
      </c>
      <c r="E16" s="134"/>
      <c r="F16" s="132">
        <v>48</v>
      </c>
      <c r="G16" s="132" t="s">
        <v>199</v>
      </c>
      <c r="H16" s="136" t="s">
        <v>200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24.75" customHeight="1">
      <c r="A17" s="132"/>
      <c r="B17" s="132">
        <v>14</v>
      </c>
      <c r="C17" s="132" t="s">
        <v>201</v>
      </c>
      <c r="D17" s="135" t="s">
        <v>202</v>
      </c>
      <c r="E17" s="134"/>
      <c r="F17" s="132">
        <v>49</v>
      </c>
      <c r="G17" s="132" t="s">
        <v>203</v>
      </c>
      <c r="H17" s="136" t="s">
        <v>204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24.75" customHeight="1">
      <c r="A18" s="132"/>
      <c r="B18" s="132">
        <v>15</v>
      </c>
      <c r="C18" s="132" t="s">
        <v>205</v>
      </c>
      <c r="D18" s="135" t="s">
        <v>206</v>
      </c>
      <c r="E18" s="134" t="s">
        <v>207</v>
      </c>
      <c r="F18" s="132">
        <v>50</v>
      </c>
      <c r="G18" s="132" t="s">
        <v>208</v>
      </c>
      <c r="H18" s="136" t="s">
        <v>209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24.75" customHeight="1">
      <c r="A19" s="132"/>
      <c r="B19" s="132">
        <v>16</v>
      </c>
      <c r="C19" s="132" t="s">
        <v>210</v>
      </c>
      <c r="D19" s="135" t="s">
        <v>211</v>
      </c>
      <c r="E19" s="134"/>
      <c r="F19" s="132">
        <v>51</v>
      </c>
      <c r="G19" s="132" t="s">
        <v>212</v>
      </c>
      <c r="H19" s="136" t="s">
        <v>213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24.75" customHeight="1">
      <c r="A20" s="132"/>
      <c r="B20" s="132">
        <v>17</v>
      </c>
      <c r="C20" s="132" t="s">
        <v>214</v>
      </c>
      <c r="D20" s="135" t="s">
        <v>215</v>
      </c>
      <c r="E20" s="134"/>
      <c r="F20" s="132">
        <v>52</v>
      </c>
      <c r="G20" s="132" t="s">
        <v>216</v>
      </c>
      <c r="H20" s="136" t="s">
        <v>217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24.75" customHeight="1">
      <c r="A21" s="132"/>
      <c r="B21" s="132">
        <v>18</v>
      </c>
      <c r="C21" s="132" t="s">
        <v>218</v>
      </c>
      <c r="D21" s="135" t="s">
        <v>219</v>
      </c>
      <c r="E21" s="134"/>
      <c r="F21" s="132">
        <v>53</v>
      </c>
      <c r="G21" s="132" t="s">
        <v>220</v>
      </c>
      <c r="H21" s="136" t="s">
        <v>221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24.75" customHeight="1">
      <c r="A22" s="132"/>
      <c r="B22" s="132">
        <v>19</v>
      </c>
      <c r="C22" s="132" t="s">
        <v>222</v>
      </c>
      <c r="D22" s="135" t="s">
        <v>223</v>
      </c>
      <c r="E22" s="134"/>
      <c r="F22" s="132">
        <v>54</v>
      </c>
      <c r="G22" s="132" t="s">
        <v>224</v>
      </c>
      <c r="H22" s="136" t="s">
        <v>225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24.75" customHeight="1">
      <c r="A23" s="132" t="s">
        <v>226</v>
      </c>
      <c r="B23" s="132">
        <v>20</v>
      </c>
      <c r="C23" s="132" t="s">
        <v>227</v>
      </c>
      <c r="D23" s="135" t="s">
        <v>228</v>
      </c>
      <c r="E23" s="134" t="s">
        <v>229</v>
      </c>
      <c r="F23" s="132">
        <v>55</v>
      </c>
      <c r="G23" s="132" t="s">
        <v>230</v>
      </c>
      <c r="H23" s="136" t="s">
        <v>231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24.75" customHeight="1">
      <c r="A24" s="132"/>
      <c r="B24" s="132">
        <v>21</v>
      </c>
      <c r="C24" s="132" t="s">
        <v>232</v>
      </c>
      <c r="D24" s="135" t="s">
        <v>233</v>
      </c>
      <c r="E24" s="134"/>
      <c r="F24" s="132">
        <v>56</v>
      </c>
      <c r="G24" s="132" t="s">
        <v>234</v>
      </c>
      <c r="H24" s="136" t="s">
        <v>235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24.75" customHeight="1">
      <c r="A25" s="132"/>
      <c r="B25" s="132">
        <v>22</v>
      </c>
      <c r="C25" s="132" t="s">
        <v>236</v>
      </c>
      <c r="D25" s="135" t="s">
        <v>237</v>
      </c>
      <c r="E25" s="134"/>
      <c r="F25" s="132">
        <v>57</v>
      </c>
      <c r="G25" s="132" t="s">
        <v>238</v>
      </c>
      <c r="H25" s="136" t="s">
        <v>239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24.75" customHeight="1">
      <c r="A26" s="132"/>
      <c r="B26" s="132">
        <v>23</v>
      </c>
      <c r="C26" s="132" t="s">
        <v>240</v>
      </c>
      <c r="D26" s="135" t="s">
        <v>241</v>
      </c>
      <c r="E26" s="134"/>
      <c r="F26" s="132">
        <v>58</v>
      </c>
      <c r="G26" s="132" t="s">
        <v>242</v>
      </c>
      <c r="H26" s="136" t="s">
        <v>243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24.75" customHeight="1">
      <c r="A27" s="132"/>
      <c r="B27" s="132">
        <v>24</v>
      </c>
      <c r="C27" s="132" t="s">
        <v>244</v>
      </c>
      <c r="D27" s="135" t="s">
        <v>245</v>
      </c>
      <c r="E27" s="134"/>
      <c r="F27" s="132">
        <v>59</v>
      </c>
      <c r="G27" s="132" t="s">
        <v>246</v>
      </c>
      <c r="H27" s="136" t="s">
        <v>247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24.75" customHeight="1">
      <c r="A28" s="132"/>
      <c r="B28" s="132">
        <v>25</v>
      </c>
      <c r="C28" s="132" t="s">
        <v>248</v>
      </c>
      <c r="D28" s="135" t="s">
        <v>249</v>
      </c>
      <c r="E28" s="134"/>
      <c r="F28" s="132">
        <v>60</v>
      </c>
      <c r="G28" s="132" t="s">
        <v>250</v>
      </c>
      <c r="H28" s="136" t="s">
        <v>251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24.75" customHeight="1">
      <c r="A29" s="132" t="s">
        <v>252</v>
      </c>
      <c r="B29" s="132">
        <v>26</v>
      </c>
      <c r="C29" s="132" t="s">
        <v>253</v>
      </c>
      <c r="D29" s="135" t="s">
        <v>254</v>
      </c>
      <c r="E29" s="134"/>
      <c r="F29" s="132">
        <v>61</v>
      </c>
      <c r="G29" s="132" t="s">
        <v>255</v>
      </c>
      <c r="H29" s="136" t="s">
        <v>256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24.75" customHeight="1">
      <c r="A30" s="132"/>
      <c r="B30" s="132">
        <v>27</v>
      </c>
      <c r="C30" s="132" t="s">
        <v>257</v>
      </c>
      <c r="D30" s="135" t="s">
        <v>258</v>
      </c>
      <c r="E30" s="134"/>
      <c r="F30" s="132">
        <v>62</v>
      </c>
      <c r="G30" s="132" t="s">
        <v>259</v>
      </c>
      <c r="H30" s="136" t="s">
        <v>260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24.75" customHeight="1">
      <c r="A31" s="132"/>
      <c r="B31" s="132">
        <v>28</v>
      </c>
      <c r="C31" s="132" t="s">
        <v>261</v>
      </c>
      <c r="D31" s="135" t="s">
        <v>262</v>
      </c>
      <c r="E31" s="134"/>
      <c r="F31" s="132"/>
      <c r="G31" s="132"/>
      <c r="H31" s="136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24.75" customHeight="1">
      <c r="A32" s="132"/>
      <c r="B32" s="132">
        <v>29</v>
      </c>
      <c r="C32" s="132" t="s">
        <v>263</v>
      </c>
      <c r="D32" s="135" t="s">
        <v>264</v>
      </c>
      <c r="E32" s="137" t="s">
        <v>265</v>
      </c>
      <c r="F32" s="138"/>
      <c r="G32" s="138"/>
      <c r="H32" s="13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24.75" customHeight="1">
      <c r="A33" s="132"/>
      <c r="B33" s="132">
        <v>30</v>
      </c>
      <c r="C33" s="132" t="s">
        <v>266</v>
      </c>
      <c r="D33" s="135" t="s">
        <v>267</v>
      </c>
      <c r="E33" s="140" t="s">
        <v>268</v>
      </c>
      <c r="F33" s="141"/>
      <c r="G33" s="141"/>
      <c r="H33" s="142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24.75" customHeight="1">
      <c r="A34" s="132" t="s">
        <v>269</v>
      </c>
      <c r="B34" s="132">
        <v>31</v>
      </c>
      <c r="C34" s="132" t="s">
        <v>270</v>
      </c>
      <c r="D34" s="135" t="s">
        <v>271</v>
      </c>
      <c r="E34" s="191" t="s">
        <v>272</v>
      </c>
      <c r="F34" s="152"/>
      <c r="G34" s="152"/>
      <c r="H34" s="192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24.75" customHeight="1">
      <c r="A35" s="132"/>
      <c r="B35" s="132">
        <v>32</v>
      </c>
      <c r="C35" s="132" t="s">
        <v>273</v>
      </c>
      <c r="D35" s="135" t="s">
        <v>274</v>
      </c>
      <c r="E35" s="152"/>
      <c r="F35" s="152"/>
      <c r="G35" s="152"/>
      <c r="H35" s="192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24.75" customHeight="1">
      <c r="A36" s="132"/>
      <c r="B36" s="132">
        <v>33</v>
      </c>
      <c r="C36" s="132" t="s">
        <v>275</v>
      </c>
      <c r="D36" s="135" t="s">
        <v>276</v>
      </c>
      <c r="E36" s="141"/>
      <c r="F36" s="141"/>
      <c r="G36" s="141"/>
      <c r="H36" s="142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24.75" customHeight="1">
      <c r="A37" s="132"/>
      <c r="B37" s="132">
        <v>34</v>
      </c>
      <c r="C37" s="132" t="s">
        <v>277</v>
      </c>
      <c r="D37" s="135" t="s">
        <v>278</v>
      </c>
      <c r="E37" s="141"/>
      <c r="F37" s="141"/>
      <c r="G37" s="141"/>
      <c r="H37" s="142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24.75" customHeight="1">
      <c r="A38" s="132"/>
      <c r="B38" s="132">
        <v>35</v>
      </c>
      <c r="C38" s="132" t="s">
        <v>279</v>
      </c>
      <c r="D38" s="135" t="s">
        <v>280</v>
      </c>
      <c r="E38" s="143"/>
      <c r="F38" s="144"/>
      <c r="G38" s="144"/>
      <c r="H38" s="145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6.5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6.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6.5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6.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6.5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6.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6.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6.5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6.5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6.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6.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6.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6.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6.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6.5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6.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6.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16.5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6.5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6.5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6.5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6.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6.5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6.5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6.5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6.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6.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6.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6.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6.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6.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6.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6.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6.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6.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6.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6.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6.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6.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6.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6.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6.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6.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6.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6.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6.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6.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6.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6.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6.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6.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6.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6.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6.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6.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6.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6.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6.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6.5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6.5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6.5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6.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6.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6.5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6.5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6.5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6.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6.5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6.5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6.5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6.5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6.5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6.5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6.5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6.5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6.5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6.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6.5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6.5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6.5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6.5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6.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6.5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6.5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6.5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6.5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6.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6.5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6.5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6.5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6.5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6.5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6.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6.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6.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6.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6.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6.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6.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6.5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6.5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6.5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6.5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6.5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6.5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6.5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6.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6.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6.5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6.5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6.5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6.5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6.5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6.5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6.5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6.5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6.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6.5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6.5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6.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6.5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6.5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6.5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6.5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6.5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6.5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6.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6.5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6.5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6.5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6.5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6.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6.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6.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6.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6.5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6.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6.5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6.5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6.5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6.5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6.5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6.5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6.5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6.5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6.5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6.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6.5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6.5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6.5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6.5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6.5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6.5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6.5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6.5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6.5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6.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6.5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6.5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6.5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6.5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6.5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6.5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6.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6.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6.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6.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6.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6.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6.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6.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6.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6.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6.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6.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6.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6.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6.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6.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6.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6.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6.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6.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6.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6.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6.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6.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6.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6.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6.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6.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6.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6.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6.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6.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6.5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6.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6.5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6.5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6.5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6.5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6.5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6.5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6.5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6.5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6.5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6.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6.5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6.5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6.5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6.5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6.5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6.5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6.5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6.5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6.5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6.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6.5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6.5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6.5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6.5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6.5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6.5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6.5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6.5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6.5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6.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6.5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6.5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6.5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6.5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6.5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6.5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6.5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6.5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6.5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6.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6.5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6.5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6.5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6.5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6.5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6.5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6.5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6.5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6.5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6.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6.5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6.5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6.5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6.5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6.5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6.5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6.5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6.5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6.5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6.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6.5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6.5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6.5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6.5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6.5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6.5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6.5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6.5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6.5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6.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6.5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6.5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6.5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6.5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6.5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6.5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6.5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6.5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6.5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6.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6.5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6.5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6.5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6.5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6.5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6.5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6.5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6.5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6.5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6.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6.5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6.5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6.5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6.5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6.5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6.5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6.5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6.5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6.5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6.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6.5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6.5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6.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6.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6.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6.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6.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6.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6.5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6.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6.5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6.5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6.5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6.5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6.5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6.5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6.5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6.5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6.5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6.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6.5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6.5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6.5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6.5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6.5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6.5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6.5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6.5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6.5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6.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6.5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6.5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6.5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6.5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6.5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6.5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6.5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6.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6.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6.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6.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6.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6.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6.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6.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6.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6.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6.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6.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6.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6.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6.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6.5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6.5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6.5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6.5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6.5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6.5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6.5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6.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6.5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6.5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6.5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6.5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6.5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6.5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6.5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6.5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6.5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6.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6.5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6.5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6.5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6.5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6.5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6.5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6.5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6.5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6.5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6.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6.5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6.5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6.5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6.5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6.5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6.5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6.5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6.5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6.5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6.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6.5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6.5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6.5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6.5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6.5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6.5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6.5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6.5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6.5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6.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6.5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6.5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6.5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6.5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6.5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6.5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6.5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6.5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6.5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6.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6.5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6.5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6.5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6.5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6.5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6.5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6.5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6.5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6.5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6.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6.5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6.5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6.5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6.5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6.5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6.5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6.5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6.5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6.5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6.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6.5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6.5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6.5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6.5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6.5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6.5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6.5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6.5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6.5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6.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6.5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6.5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6.5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6.5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6.5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6.5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6.5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6.5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6.5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6.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6.5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6.5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6.5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6.5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6.5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6.5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6.5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6.5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6.5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6.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6.5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6.5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6.5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6.5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6.5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6.5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6.5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6.5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6.5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6.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6.5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6.5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6.5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6.5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6.5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6.5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6.5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6.5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6.5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6.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6.5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6.5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6.5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6.5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6.5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6.5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6.5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6.5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6.5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6.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6.5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6.5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6.5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6.5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6.5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6.5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6.5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6.5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6.5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6.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6.5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6.5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6.5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6.5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6.5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6.5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6.5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6.5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6.5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6.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6.5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6.5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6.5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6.5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6.5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6.5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6.5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6.5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6.5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6.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6.5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6.5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6.5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6.5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6.5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6.5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6.5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6.5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6.5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6.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6.5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6.5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6.5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6.5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6.5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6.5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6.5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6.5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6.5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6.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6.5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6.5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6.5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6.5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6.5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6.5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6.5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6.5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6.5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6.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6.5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6.5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6.5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6.5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6.5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6.5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6.5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6.5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6.5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6.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6.5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6.5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6.5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6.5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6.5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6.5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6.5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6.5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6.5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6.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6.5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6.5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6.5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6.5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6.5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6.5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6.5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6.5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6.5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6.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6.5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6.5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6.5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6.5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6.5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6.5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6.5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6.5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6.5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6.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6.5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6.5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6.5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6.5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6.5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6.5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6.5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6.5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6.5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6.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6.5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6.5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6.5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6.5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6.5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6.5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6.5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6.5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6.5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6.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6.5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6.5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6.5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6.5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6.5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6.5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6.5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6.5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6.5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6.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6.5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6.5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6.5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6.5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6.5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6.5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6.5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6.5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6.5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6.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6.5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6.5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6.5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6.5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6.5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6.5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6.5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6.5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6.5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6.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6.5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6.5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6.5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6.5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6.5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6.5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6.5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6.5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6.5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6.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6.5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6.5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6.5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6.5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6.5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6.5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6.5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6.5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6.5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6.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6.5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6.5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6.5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6.5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6.5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6.5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6.5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6.5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6.5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6.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6.5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6.5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6.5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6.5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6.5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6.5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6.5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6.5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6.5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6.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6.5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6.5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6.5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6.5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6.5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6.5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6.5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6.5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6.5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6.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6.5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6.5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6.5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6.5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6.5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6.5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6.5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6.5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6.5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6.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6.5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6.5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6.5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6.5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6.5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6.5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6.5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6.5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6.5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6.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6.5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6.5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6.5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6.5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6.5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6.5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6.5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6.5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6.5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6.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6.5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6.5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6.5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6.5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6.5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6.5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6.5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6.5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6.5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6.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6.5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6.5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6.5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6.5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6.5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6.5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6.5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6.5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6.5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6.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6.5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6.5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6.5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6.5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6.5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6.5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6.5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6.5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6.5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6.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6.5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6.5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6.5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6.5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6.5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6.5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6.5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6.5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6.5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6.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6.5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6.5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6.5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6.5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6.5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6.5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6.5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6.5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6.5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6.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6.5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6.5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6.5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6.5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6.5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6.5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6.5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6.5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6.5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6.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6.5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6.5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6.5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6.5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6.5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6.5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6.5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6.5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6.5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6.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6.5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6.5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6.5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6.5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6.5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6.5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6.5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6.5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6.5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6.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6.5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6.5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6.5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6.5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6.5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6.5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6.5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6.5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6.5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6.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6.5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6.5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6.5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6.5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6.5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6.5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6.5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6.5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6.5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6.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6.5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6.5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6.5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6.5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6.5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6.5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6.5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6.5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6.5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6.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6.5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6.5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6.5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6.5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6.5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6.5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6.5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6.5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6.5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6.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6.5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6.5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6.5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6.5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6.5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6.5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6.5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6.5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6.5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6.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6.5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6.5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6.5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6.5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6.5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6.5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6.5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6.5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6.5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6.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6.5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6.5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6.5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6.5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6.5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6.5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6.5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6.5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6.5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6.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6.5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6.5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6.5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6.5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6.5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6.5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6.5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6.5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6.5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6.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6.5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6.5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6.5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6.5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6.5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6.5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6.5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6.5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6.5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6.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6.5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6.5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6.5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6.5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6.5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6.5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6.5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6.5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6.5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6.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6.5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6.5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6.5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6.5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6.5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6.5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6.5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6.5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6.5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6.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6.5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6.5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6.5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6.5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6.5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6.5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6.5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6.5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6.5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6.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6.5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6.5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6.5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6.5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6.5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6.5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6.5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6.5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6.5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6.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6.5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6.5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6.5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6.5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6.5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6.5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6.5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6.5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6.5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6.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6.5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6.5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6.5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6.5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6.5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6.5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6.5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6.5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6.5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6.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6.5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6.5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6.5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6.5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6.5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6.5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6.5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6.5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6.5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6.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6.5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6.5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6.5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6.5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6.5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mergeCells count="3">
    <mergeCell ref="A1:H1"/>
    <mergeCell ref="A2:H2"/>
    <mergeCell ref="E34:H35"/>
  </mergeCells>
  <phoneticPr fontId="4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15</vt:i4>
      </vt:variant>
    </vt:vector>
  </HeadingPairs>
  <TitlesOfParts>
    <vt:vector size="19" baseType="lpstr">
      <vt:lpstr>保額保費計算</vt:lpstr>
      <vt:lpstr>勞工保險費分擔金額表</vt:lpstr>
      <vt:lpstr>全民健康保險費負擔金額表</vt:lpstr>
      <vt:lpstr>勞工退休金月提繳分級表</vt:lpstr>
      <vt:lpstr>一般外籍人士</vt:lpstr>
      <vt:lpstr>一般教職員自付額</vt:lpstr>
      <vt:lpstr>一般教職員校付額</vt:lpstr>
      <vt:lpstr>月提繳工資</vt:lpstr>
      <vt:lpstr>身份別</vt:lpstr>
      <vt:lpstr>非一般教職員自付額</vt:lpstr>
      <vt:lpstr>非一般教職員校付額</vt:lpstr>
      <vt:lpstr>是否超過65歲</vt:lpstr>
      <vt:lpstr>健保自付額</vt:lpstr>
      <vt:lpstr>健保保額</vt:lpstr>
      <vt:lpstr>健保校付額</vt:lpstr>
      <vt:lpstr>勞工退休金提撥金額</vt:lpstr>
      <vt:lpstr>勞保自付額</vt:lpstr>
      <vt:lpstr>勞保保額</vt:lpstr>
      <vt:lpstr>勞保校付額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PER1</dc:creator>
  <cp:lastModifiedBy>唯心聖教 學院</cp:lastModifiedBy>
  <dcterms:created xsi:type="dcterms:W3CDTF">2003-01-06T02:19:21Z</dcterms:created>
  <dcterms:modified xsi:type="dcterms:W3CDTF">2025-10-27T03:10:50Z</dcterms:modified>
</cp:coreProperties>
</file>